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39" i="1" l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<sst xmlns="http://schemas.openxmlformats.org/spreadsheetml/2006/main" count="357" uniqueCount="69">
  <si>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</si>
  <si>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</si>
  <si>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</si>
  <si>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</si>
  <si>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</si>
  <si>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</si>
  <si>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</si>
  <si>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</si>
  <si>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</si>
  <si>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</si>
  <si>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</si>
  <si>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</si>
  <si>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</si>
  <si>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</si>
  <si>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</si>
  <si>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</si>
  <si>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</si>
  <si>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</si>
  <si>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</si>
  <si>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</si>
  <si>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</si>
  <si>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</si>
  <si>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</si>
  <si>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</si>
  <si>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</si>
  <si>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</si>
  <si>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</si>
  <si>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</si>
  <si>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</si>
  <si>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</si>
  <si>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</si>
  <si>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</si>
  <si>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</si>
  <si>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</si>
  <si>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</si>
  <si>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</si>
  <si>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</si>
  <si>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</si>
  <si>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</si>
  <si>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</si>
  <si>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</si>
  <si>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</si>
  <si>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</si>
  <si>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</si>
  <si>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</si>
  <si>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</si>
  <si>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</si>
  <si>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</si>
  <si>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</si>
  <si>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</si>
  <si>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</si>
  <si>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</si>
  <si>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</si>
  <si>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</si>
  <si>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</si>
  <si>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</si>
  <si>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</si>
  <si>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</si>
  <si>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</si>
  <si>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</si>
  <si>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</si>
  <si>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</si>
  <si>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</si>
  <si>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</si>
  <si>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José Rogger Incio Sanchez</t>
  </si>
  <si>
    <t>R.M.N°173-2021-PRODUCE; R.M.N°380-2021-PRODUCE</t>
  </si>
  <si>
    <t xml:space="preserve">        Fecha  :17/11/2021</t>
  </si>
  <si>
    <t>Callao, 18 de noviembre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</si>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</sst>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Q12" sqref="AQ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7532.6597423714311</v>
      </c>
      <c r="H12" s="30">
        <v>7986.0615924153508</v>
      </c>
      <c r="I12" s="30">
        <v>7791.4</v>
      </c>
      <c r="J12" s="30">
        <v>8808.26</v>
      </c>
      <c r="K12" s="30">
        <v>888.21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910</v>
      </c>
      <c r="R12" s="30">
        <v>0</v>
      </c>
      <c r="S12" s="30">
        <v>3208.4</v>
      </c>
      <c r="T12" s="30">
        <v>0</v>
      </c>
      <c r="U12" s="30">
        <v>1790</v>
      </c>
      <c r="V12" s="30">
        <v>443</v>
      </c>
      <c r="W12" s="30">
        <v>4010</v>
      </c>
      <c r="X12" s="30">
        <v>0</v>
      </c>
      <c r="Y12" s="30">
        <v>8036.4450000000015</v>
      </c>
      <c r="Z12" s="30">
        <v>1161.49</v>
      </c>
      <c r="AA12" s="30">
        <v>2357.0744972261878</v>
      </c>
      <c r="AB12" s="30">
        <v>0</v>
      </c>
      <c r="AC12" s="30">
        <v>6227.414581438632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276</v>
      </c>
      <c r="AN12" s="30">
        <v>0</v>
      </c>
      <c r="AO12" s="30">
        <f>SUMIF($C$11:$AN$11,"Ind",C12:AN12)</f>
        <v>43027.60382103626</v>
      </c>
      <c r="AP12" s="30">
        <f>SUMIF($C$11:$AN$11,"I.Mad",C12:AN12)</f>
        <v>18398.811592415354</v>
      </c>
      <c r="AQ12" s="30">
        <f>SUM(AO12:AP12)</f>
        <v>61426.415413451614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26</v>
      </c>
      <c r="H13" s="30">
        <v>118</v>
      </c>
      <c r="I13" s="30">
        <v>65</v>
      </c>
      <c r="J13" s="30">
        <v>161</v>
      </c>
      <c r="K13" s="30">
        <v>8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5</v>
      </c>
      <c r="R13" s="30" t="s">
        <v>33</v>
      </c>
      <c r="S13" s="30">
        <v>13</v>
      </c>
      <c r="T13" s="30" t="s">
        <v>33</v>
      </c>
      <c r="U13" s="30">
        <v>6</v>
      </c>
      <c r="V13" s="30">
        <v>7</v>
      </c>
      <c r="W13" s="30">
        <v>14</v>
      </c>
      <c r="X13" s="30" t="s">
        <v>33</v>
      </c>
      <c r="Y13" s="30">
        <v>43</v>
      </c>
      <c r="Z13" s="30">
        <v>15</v>
      </c>
      <c r="AA13" s="30">
        <v>12</v>
      </c>
      <c r="AB13" s="30" t="s">
        <v>33</v>
      </c>
      <c r="AC13" s="30">
        <v>23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 t="s">
        <v>33</v>
      </c>
      <c r="AO13" s="30">
        <f>SUMIF($C$11:$AN$11,"Ind*",C13:AN13)</f>
        <v>217</v>
      </c>
      <c r="AP13" s="30">
        <f>SUMIF($C$11:$AN$11,"I.Mad",C13:AN13)</f>
        <v>301</v>
      </c>
      <c r="AQ13" s="30">
        <f>SUM(AO13:AP13)</f>
        <v>518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6</v>
      </c>
      <c r="H14" s="30">
        <v>12</v>
      </c>
      <c r="I14" s="30">
        <v>6</v>
      </c>
      <c r="J14" s="30">
        <v>21</v>
      </c>
      <c r="K14" s="30" t="s">
        <v>68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4</v>
      </c>
      <c r="R14" s="30" t="s">
        <v>33</v>
      </c>
      <c r="S14" s="30">
        <v>7</v>
      </c>
      <c r="T14" s="30" t="s">
        <v>33</v>
      </c>
      <c r="U14" s="30">
        <v>3</v>
      </c>
      <c r="V14" s="30">
        <v>3</v>
      </c>
      <c r="W14" s="30">
        <v>8</v>
      </c>
      <c r="X14" s="30" t="s">
        <v>33</v>
      </c>
      <c r="Y14" s="30">
        <v>12</v>
      </c>
      <c r="Z14" s="30">
        <v>7</v>
      </c>
      <c r="AA14" s="30">
        <v>6</v>
      </c>
      <c r="AB14" s="30" t="s">
        <v>33</v>
      </c>
      <c r="AC14" s="30">
        <v>11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1</v>
      </c>
      <c r="AN14" s="30" t="s">
        <v>33</v>
      </c>
      <c r="AO14" s="30">
        <f>SUMIF($C$11:$AN$11,"Ind*",C14:AN14)</f>
        <v>64</v>
      </c>
      <c r="AP14" s="30">
        <f>SUMIF($C$11:$AN$11,"I.Mad",C14:AN14)</f>
        <v>43</v>
      </c>
      <c r="AQ14" s="30">
        <f>SUM(AO14:AP14)</f>
        <v>107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1.5756548541335267</v>
      </c>
      <c r="H15" s="30">
        <v>2.7666633681472352</v>
      </c>
      <c r="I15" s="30">
        <v>2.6146700363911992</v>
      </c>
      <c r="J15" s="30">
        <v>5.6685556962836285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5.5305011513287559</v>
      </c>
      <c r="R15" s="30" t="s">
        <v>33</v>
      </c>
      <c r="S15" s="30">
        <v>56.6</v>
      </c>
      <c r="T15" s="30" t="s">
        <v>33</v>
      </c>
      <c r="U15" s="30">
        <v>5.1771862230328951</v>
      </c>
      <c r="V15" s="30">
        <v>2.0776510609741186</v>
      </c>
      <c r="W15" s="30">
        <v>57.678051855236454</v>
      </c>
      <c r="X15" s="30" t="s">
        <v>33</v>
      </c>
      <c r="Y15" s="30">
        <v>43.546304602007503</v>
      </c>
      <c r="Z15" s="30">
        <v>55.529668329621003</v>
      </c>
      <c r="AA15" s="30">
        <v>35.966864859820141</v>
      </c>
      <c r="AB15" s="30" t="s">
        <v>33</v>
      </c>
      <c r="AC15" s="30">
        <v>44.123019387742772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18.604651162790695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11.5</v>
      </c>
      <c r="T16" s="36" t="s">
        <v>33</v>
      </c>
      <c r="U16" s="36">
        <v>13</v>
      </c>
      <c r="V16" s="36">
        <v>13</v>
      </c>
      <c r="W16" s="36">
        <v>11.5</v>
      </c>
      <c r="X16" s="36" t="s">
        <v>33</v>
      </c>
      <c r="Y16" s="36">
        <v>12</v>
      </c>
      <c r="Z16" s="36">
        <v>11.5</v>
      </c>
      <c r="AA16" s="36">
        <v>12.5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>
        <v>7.7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7.7</v>
      </c>
      <c r="AQ25" s="42">
        <f t="shared" si="2"/>
        <v>7.7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>
        <v>0.75541856136820917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0.75541856136820917</v>
      </c>
      <c r="AP30" s="30">
        <f t="shared" si="1"/>
        <v>0</v>
      </c>
      <c r="AQ30" s="42">
        <f t="shared" si="2"/>
        <v>0.75541856136820917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0.75600000000000001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0.75600000000000001</v>
      </c>
      <c r="AP39" s="30">
        <f t="shared" si="1"/>
        <v>0</v>
      </c>
      <c r="AQ39" s="42">
        <f t="shared" si="2"/>
        <v>0.75600000000000001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7532.6597423714311</v>
      </c>
      <c r="H41" s="42">
        <f t="shared" si="3"/>
        <v>7986.0615924153508</v>
      </c>
      <c r="I41" s="42">
        <f t="shared" si="3"/>
        <v>7791.4</v>
      </c>
      <c r="J41" s="42">
        <f t="shared" si="3"/>
        <v>8808.26</v>
      </c>
      <c r="K41" s="42">
        <f t="shared" si="3"/>
        <v>888.21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910</v>
      </c>
      <c r="R41" s="42">
        <f t="shared" si="3"/>
        <v>0</v>
      </c>
      <c r="S41" s="42">
        <f t="shared" si="3"/>
        <v>3208.4</v>
      </c>
      <c r="T41" s="42">
        <f t="shared" si="3"/>
        <v>7.7</v>
      </c>
      <c r="U41" s="42">
        <f t="shared" si="3"/>
        <v>1790</v>
      </c>
      <c r="V41" s="42">
        <f t="shared" si="3"/>
        <v>443</v>
      </c>
      <c r="W41" s="42">
        <f t="shared" si="3"/>
        <v>4010</v>
      </c>
      <c r="X41" s="42">
        <f t="shared" si="3"/>
        <v>0</v>
      </c>
      <c r="Y41" s="42">
        <f t="shared" si="3"/>
        <v>8036.4450000000015</v>
      </c>
      <c r="Z41" s="42">
        <f t="shared" si="3"/>
        <v>1161.49</v>
      </c>
      <c r="AA41" s="42">
        <f t="shared" si="3"/>
        <v>2357.8304972261876</v>
      </c>
      <c r="AB41" s="42">
        <f t="shared" si="3"/>
        <v>0</v>
      </c>
      <c r="AC41" s="42">
        <f t="shared" si="3"/>
        <v>6228.17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276</v>
      </c>
      <c r="AN41" s="42">
        <f t="shared" si="3"/>
        <v>0</v>
      </c>
      <c r="AO41" s="42">
        <f>SUM(AO12,AO18,AO24:AO37)</f>
        <v>43028.35923959763</v>
      </c>
      <c r="AP41" s="42">
        <f>SUM(AP12,AP18,AP24:AP37)</f>
        <v>18406.511592415354</v>
      </c>
      <c r="AQ41" s="42">
        <f t="shared" si="2"/>
        <v>61434.870832012981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2021-11-18T16:48:38Z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