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8" i="1" l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<sst xmlns="http://schemas.openxmlformats.org/spreadsheetml/2006/main" count="356" uniqueCount="69">
  <si>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</si>
  <si>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</si>
  <si>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</si>
  <si>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</si>
  <si>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</si>
  <si>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</si>
  <si>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</si>
  <si>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</si>
  <si>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</si>
  <si>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</si>
  <si>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</si>
  <si>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</si>
  <si>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</si>
  <si>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</si>
  <si>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</si>
  <si>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</si>
  <si>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</si>
  <si>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</si>
  <si>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</si>
  <si>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</si>
  <si>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</si>
  <si>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</si>
  <si>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</si>
  <si>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</si>
  <si>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</si>
  <si>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</si>
  <si>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</si>
  <si>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</si>
  <si>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</si>
  <si>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</si>
  <si>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</si>
  <si>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</si>
  <si>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</si>
  <si>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</si>
  <si>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</si>
  <si>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</si>
  <si>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</si>
  <si>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</si>
  <si>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</si>
  <si>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</si>
  <si>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</si>
  <si>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</si>
  <si>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</si>
  <si>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</si>
  <si>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</si>
  <si>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</si>
  <si>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</si>
  <si>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</si>
  <si>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</si>
  <si>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</si>
  <si>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</si>
  <si>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</si>
  <si>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</si>
  <si>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</si>
  <si>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</si>
  <si>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</si>
  <si>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</si>
  <si>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</si>
  <si>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</si>
  <si>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</si>
  <si>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</si>
  <si>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</si>
  <si>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</si>
  <si>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</si>
  <si>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</si>
  <si>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>SM</t>
  </si>
  <si>
    <t xml:space="preserve">        Fecha  :18/11/2021</t>
  </si>
  <si>
    <t>Callao, 19 de noviembre del 2021</t>
  </si>
  <si>
    <t xml:space="preserve">           Atención: Sr. Jorge Luis Prado Palomino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</si>
</sst>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M46" sqref="AM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4515.2865982408666</v>
      </c>
      <c r="H12" s="30">
        <v>8878.0300000000007</v>
      </c>
      <c r="I12" s="30">
        <v>14201.58</v>
      </c>
      <c r="J12" s="30">
        <v>10992.65</v>
      </c>
      <c r="K12" s="30">
        <v>1045.32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2650</v>
      </c>
      <c r="R12" s="30">
        <v>0</v>
      </c>
      <c r="S12" s="30">
        <v>3174.6</v>
      </c>
      <c r="T12" s="30">
        <v>0</v>
      </c>
      <c r="U12" s="30">
        <v>1070</v>
      </c>
      <c r="V12" s="30">
        <v>427</v>
      </c>
      <c r="W12" s="30">
        <v>3555.84</v>
      </c>
      <c r="X12" s="30">
        <v>0</v>
      </c>
      <c r="Y12" s="30">
        <v>6201.84</v>
      </c>
      <c r="Z12" s="30">
        <v>1556.05</v>
      </c>
      <c r="AA12" s="30">
        <v>5676.8649999999998</v>
      </c>
      <c r="AB12" s="30">
        <v>0</v>
      </c>
      <c r="AC12" s="30">
        <v>7709.73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565.005</v>
      </c>
      <c r="AN12" s="30">
        <v>59.655000000000001</v>
      </c>
      <c r="AO12" s="30">
        <f>SUMIF($C$11:$AN$11,"Ind",C12:AN12)</f>
        <v>50366.066598240861</v>
      </c>
      <c r="AP12" s="30">
        <f>SUMIF($C$11:$AN$11,"I.Mad",C12:AN12)</f>
        <v>21913.384999999998</v>
      </c>
      <c r="AQ12" s="30">
        <f>SUM(AO12:AP12)</f>
        <v>72279.451598240863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20</v>
      </c>
      <c r="H13" s="30">
        <v>128</v>
      </c>
      <c r="I13" s="30">
        <v>59</v>
      </c>
      <c r="J13" s="30">
        <v>175</v>
      </c>
      <c r="K13" s="30">
        <v>5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9</v>
      </c>
      <c r="R13" s="30" t="s">
        <v>33</v>
      </c>
      <c r="S13" s="30">
        <v>13</v>
      </c>
      <c r="T13" s="30" t="s">
        <v>33</v>
      </c>
      <c r="U13" s="30">
        <v>5</v>
      </c>
      <c r="V13" s="30">
        <v>5</v>
      </c>
      <c r="W13" s="30">
        <v>17</v>
      </c>
      <c r="X13" s="30" t="s">
        <v>33</v>
      </c>
      <c r="Y13" s="30">
        <v>51</v>
      </c>
      <c r="Z13" s="30">
        <v>20</v>
      </c>
      <c r="AA13" s="30">
        <v>20</v>
      </c>
      <c r="AB13" s="30" t="s">
        <v>33</v>
      </c>
      <c r="AC13" s="30">
        <v>24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1</v>
      </c>
      <c r="AO13" s="30">
        <f>SUMIF($C$11:$AN$11,"Ind*",C13:AN13)</f>
        <v>227</v>
      </c>
      <c r="AP13" s="30">
        <f>SUMIF($C$11:$AN$11,"I.Mad",C13:AN13)</f>
        <v>329</v>
      </c>
      <c r="AQ13" s="30">
        <f>SUM(AO13:AP13)</f>
        <v>556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4</v>
      </c>
      <c r="H14" s="30">
        <v>15</v>
      </c>
      <c r="I14" s="30">
        <v>5</v>
      </c>
      <c r="J14" s="30">
        <v>38</v>
      </c>
      <c r="K14" s="30" t="s">
        <v>65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6</v>
      </c>
      <c r="R14" s="30" t="s">
        <v>33</v>
      </c>
      <c r="S14" s="30">
        <v>8</v>
      </c>
      <c r="T14" s="30" t="s">
        <v>33</v>
      </c>
      <c r="U14" s="30" t="s">
        <v>65</v>
      </c>
      <c r="V14" s="30">
        <v>4</v>
      </c>
      <c r="W14" s="30">
        <v>10</v>
      </c>
      <c r="X14" s="30" t="s">
        <v>33</v>
      </c>
      <c r="Y14" s="30">
        <v>10</v>
      </c>
      <c r="Z14" s="30">
        <v>5</v>
      </c>
      <c r="AA14" s="30">
        <v>8</v>
      </c>
      <c r="AB14" s="30" t="s">
        <v>33</v>
      </c>
      <c r="AC14" s="30">
        <v>9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>
        <v>1</v>
      </c>
      <c r="AO14" s="30">
        <f>SUMIF($C$11:$AN$11,"Ind*",C14:AN14)</f>
        <v>62</v>
      </c>
      <c r="AP14" s="30">
        <f>SUMIF($C$11:$AN$11,"I.Mad",C14:AN14)</f>
        <v>63</v>
      </c>
      <c r="AQ14" s="30">
        <f>SUM(AO14:AP14)</f>
        <v>125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0.34832388777015011</v>
      </c>
      <c r="H15" s="30">
        <v>1.2420186202690859</v>
      </c>
      <c r="I15" s="30">
        <v>3.6956074097489675</v>
      </c>
      <c r="J15" s="30">
        <v>9.8698489173253758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9.004908993762001</v>
      </c>
      <c r="R15" s="30" t="s">
        <v>33</v>
      </c>
      <c r="S15" s="30">
        <v>19.005837063102653</v>
      </c>
      <c r="T15" s="30" t="s">
        <v>33</v>
      </c>
      <c r="U15" s="30" t="s">
        <v>33</v>
      </c>
      <c r="V15" s="30">
        <v>3.7830507193444611</v>
      </c>
      <c r="W15" s="30">
        <v>42.781926430321782</v>
      </c>
      <c r="X15" s="30" t="s">
        <v>33</v>
      </c>
      <c r="Y15" s="30">
        <v>52.186114572689199</v>
      </c>
      <c r="Z15" s="30">
        <v>73.95583408752681</v>
      </c>
      <c r="AA15" s="30">
        <v>20.40848425931361</v>
      </c>
      <c r="AB15" s="30" t="s">
        <v>33</v>
      </c>
      <c r="AC15" s="30">
        <v>16.730796237381263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8.8057968167462928</v>
      </c>
      <c r="AN15" s="30">
        <v>8.8235294117647065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13.5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</v>
      </c>
      <c r="T16" s="36" t="s">
        <v>33</v>
      </c>
      <c r="U16" s="36" t="s">
        <v>33</v>
      </c>
      <c r="V16" s="36">
        <v>13</v>
      </c>
      <c r="W16" s="36">
        <v>12</v>
      </c>
      <c r="X16" s="36" t="s">
        <v>33</v>
      </c>
      <c r="Y16" s="36">
        <v>11.5</v>
      </c>
      <c r="Z16" s="36">
        <v>11</v>
      </c>
      <c r="AA16" s="36">
        <v>13</v>
      </c>
      <c r="AB16" s="36" t="s">
        <v>33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4515.2865982408666</v>
      </c>
      <c r="H41" s="42">
        <f t="shared" si="3"/>
        <v>8878.0300000000007</v>
      </c>
      <c r="I41" s="42">
        <f t="shared" si="3"/>
        <v>14201.58</v>
      </c>
      <c r="J41" s="42">
        <f t="shared" si="3"/>
        <v>10992.65</v>
      </c>
      <c r="K41" s="42">
        <f t="shared" si="3"/>
        <v>1045.32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2650</v>
      </c>
      <c r="R41" s="42">
        <f t="shared" si="3"/>
        <v>0</v>
      </c>
      <c r="S41" s="42">
        <f t="shared" si="3"/>
        <v>3174.6</v>
      </c>
      <c r="T41" s="42">
        <f t="shared" si="3"/>
        <v>0</v>
      </c>
      <c r="U41" s="42">
        <f t="shared" si="3"/>
        <v>1070</v>
      </c>
      <c r="V41" s="42">
        <f t="shared" si="3"/>
        <v>427</v>
      </c>
      <c r="W41" s="42">
        <f t="shared" si="3"/>
        <v>3555.84</v>
      </c>
      <c r="X41" s="42">
        <f t="shared" si="3"/>
        <v>0</v>
      </c>
      <c r="Y41" s="42">
        <f t="shared" si="3"/>
        <v>6201.84</v>
      </c>
      <c r="Z41" s="42">
        <f t="shared" si="3"/>
        <v>1556.05</v>
      </c>
      <c r="AA41" s="42">
        <f t="shared" si="3"/>
        <v>5676.8649999999998</v>
      </c>
      <c r="AB41" s="42">
        <f t="shared" si="3"/>
        <v>0</v>
      </c>
      <c r="AC41" s="42">
        <f t="shared" si="3"/>
        <v>7709.73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565.005</v>
      </c>
      <c r="AN41" s="42">
        <f t="shared" si="3"/>
        <v>59.655000000000001</v>
      </c>
      <c r="AO41" s="42">
        <f>SUM(AO12,AO18,AO24:AO37)</f>
        <v>50366.066598240861</v>
      </c>
      <c r="AP41" s="42">
        <f>SUM(AP12,AP18,AP24:AP37)</f>
        <v>21913.384999999998</v>
      </c>
      <c r="AQ41" s="42">
        <f t="shared" si="2"/>
        <v>72279.451598240863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2021-11-19T17:36:07Z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