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904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Q31" i="1" s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Q24" i="1" s="1"/>
  <c r="AQ20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29" i="1" l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<sst xmlns="http://schemas.openxmlformats.org/spreadsheetml/2006/main" count="351" uniqueCount="69">
  <si>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</si>
  <si>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</si>
  <si>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</si>
  <si>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</si>
  <si>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</si>
  <si>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</si>
  <si>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</si>
  <si>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</si>
  <si>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</si>
  <si>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</si>
  <si>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</si>
  <si>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</si>
  <si>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</si>
  <si>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</si>
  <si>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</si>
  <si>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</si>
  <si>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</si>
  <si>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</si>
  <si>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</si>
  <si>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</si>
  <si>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</si>
  <si>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</si>
  <si>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</si>
  <si>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</si>
  <si>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</si>
  <si>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</si>
  <si>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</si>
  <si>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</si>
  <si>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</si>
  <si>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</si>
  <si>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</si>
  <si>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</si>
  <si>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</si>
  <si>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</si>
  <si>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</si>
  <si>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</si>
  <si>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</si>
  <si>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</si>
  <si>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</si>
  <si>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</si>
  <si>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</si>
  <si>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</si>
  <si>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</si>
  <si>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</si>
  <si>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</si>
  <si>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</si>
  <si>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</si>
  <si>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</si>
  <si>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</si>
  <si>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</si>
  <si>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</si>
  <si>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</si>
  <si>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</si>
  <si>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</si>
  <si>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</si>
  <si>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</si>
  <si>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</si>
  <si>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</si>
  <si>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</si>
  <si>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</si>
  <si>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</si>
  <si>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</si>
  <si>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</si>
  <si>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</si>
  <si>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</si>
  <si>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</si>
  <si>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Callao, 30 de mayo del 2022</t>
  </si>
  <si>
    <t xml:space="preserve">        Fecha  :28/05/2022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</si>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</sst>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hh:mm"/>
    <numFmt numFmtId="166" formatCode="dd/mm/yyyy\ hh:mm"/>
    <numFmt numFmtId="167" formatCode="h:mm:ss\ AM/PM;@"/>
    <numFmt numFmtId="168" formatCode="0.000"/>
    <numFmt numFmtId="169" formatCode="0.0"/>
  </numFmts>
  <fonts count="25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164" fontId="24" fillId="0" borderId="0" applyBorder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0" fontId="4" fillId="0" borderId="0" xfId="8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6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8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9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9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9" fontId="11" fillId="2" borderId="4" xfId="0" applyNumberFormat="1" applyFont="1" applyFill="1" applyBorder="1" applyAlignment="1">
      <alignment horizontal="center" wrapText="1"/>
    </xf>
    <xf numFmtId="169" fontId="20" fillId="2" borderId="4" xfId="0" applyNumberFormat="1" applyFont="1" applyFill="1" applyBorder="1" applyAlignment="1">
      <alignment horizontal="center" wrapText="1"/>
    </xf>
    <xf numFmtId="169" fontId="20" fillId="0" borderId="4" xfId="0" applyNumberFormat="1" applyFont="1" applyBorder="1" applyAlignment="1">
      <alignment horizontal="center" wrapText="1"/>
    </xf>
    <xf numFmtId="169" fontId="16" fillId="0" borderId="2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9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4" fillId="0" borderId="0" xfId="0" applyFont="1" applyBorder="1" applyAlignment="1"/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9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center"/>
    </xf>
  </cellXfs>
  <cellStyles count="9">
    <cellStyle name="Estilo 1" xfId="1"/>
    <cellStyle name="Euro" xfId="2"/>
    <cellStyle name="Excel Built-in Explanatory Text" xfId="8"/>
    <cellStyle name="Normal" xfId="0" builtinId="0"/>
    <cellStyle name="Normal 2" xfId="3"/>
    <cellStyle name="Normal 2 2" xfId="4"/>
    <cellStyle name="Normal 3" xfId="5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1" zoomScale="23" zoomScaleNormal="23" workbookViewId="0">
      <selection activeCell="AZ20" sqref="AZ20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6.28515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10342.320000000002</v>
      </c>
      <c r="H12" s="30">
        <v>448.54999999999995</v>
      </c>
      <c r="I12" s="30">
        <v>15593.6</v>
      </c>
      <c r="J12" s="30">
        <v>11706.22</v>
      </c>
      <c r="K12" s="30">
        <v>1189.25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3735</v>
      </c>
      <c r="R12" s="30">
        <v>0</v>
      </c>
      <c r="S12" s="30">
        <v>2820</v>
      </c>
      <c r="T12" s="30">
        <v>195</v>
      </c>
      <c r="U12" s="30">
        <v>1210</v>
      </c>
      <c r="V12" s="30">
        <v>0</v>
      </c>
      <c r="W12" s="30">
        <v>4276.2550000000001</v>
      </c>
      <c r="X12" s="30">
        <v>122.715</v>
      </c>
      <c r="Y12" s="30">
        <v>7614.7300000000005</v>
      </c>
      <c r="Z12" s="30">
        <v>873.60999999999979</v>
      </c>
      <c r="AA12" s="30">
        <v>5317.3212864394127</v>
      </c>
      <c r="AB12" s="30">
        <v>174.38</v>
      </c>
      <c r="AC12" s="30">
        <v>10296.839365939904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983.16000000000008</v>
      </c>
      <c r="AN12" s="30">
        <v>299.14499999999998</v>
      </c>
      <c r="AO12" s="30">
        <f>SUMIF($C$11:$AN$11,"Ind",C12:AN12)</f>
        <v>63378.475652379318</v>
      </c>
      <c r="AP12" s="30">
        <f>SUMIF($C$11:$AN$11,"I.Mad",C12:AN12)</f>
        <v>13819.619999999999</v>
      </c>
      <c r="AQ12" s="30">
        <f>SUM(AO12:AP12)</f>
        <v>77198.095652379314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>
        <v>31</v>
      </c>
      <c r="H13" s="30">
        <v>5</v>
      </c>
      <c r="I13" s="30">
        <v>74</v>
      </c>
      <c r="J13" s="30">
        <v>174</v>
      </c>
      <c r="K13" s="30">
        <v>6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16</v>
      </c>
      <c r="R13" s="30" t="s">
        <v>34</v>
      </c>
      <c r="S13" s="30">
        <v>7</v>
      </c>
      <c r="T13" s="30">
        <v>3</v>
      </c>
      <c r="U13" s="30">
        <v>4</v>
      </c>
      <c r="V13" s="30" t="s">
        <v>34</v>
      </c>
      <c r="W13" s="30">
        <v>16</v>
      </c>
      <c r="X13" s="30">
        <v>3</v>
      </c>
      <c r="Y13" s="30">
        <v>35</v>
      </c>
      <c r="Z13" s="30">
        <v>31</v>
      </c>
      <c r="AA13" s="30">
        <v>20</v>
      </c>
      <c r="AB13" s="30">
        <v>2</v>
      </c>
      <c r="AC13" s="30">
        <v>51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6</v>
      </c>
      <c r="AN13" s="30">
        <v>3</v>
      </c>
      <c r="AO13" s="30">
        <f>SUMIF($C$11:$AN$11,"Ind*",C13:AN13)</f>
        <v>266</v>
      </c>
      <c r="AP13" s="30">
        <f>SUMIF($C$11:$AN$11,"I.Mad",C13:AN13)</f>
        <v>221</v>
      </c>
      <c r="AQ13" s="30">
        <f>SUM(AO13:AP13)</f>
        <v>487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>
        <v>8</v>
      </c>
      <c r="H14" s="30">
        <v>1</v>
      </c>
      <c r="I14" s="30">
        <v>3</v>
      </c>
      <c r="J14" s="30">
        <v>25</v>
      </c>
      <c r="K14" s="30" t="s">
        <v>68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9</v>
      </c>
      <c r="R14" s="30" t="s">
        <v>34</v>
      </c>
      <c r="S14" s="30">
        <v>6</v>
      </c>
      <c r="T14" s="30" t="s">
        <v>68</v>
      </c>
      <c r="U14" s="30">
        <v>4</v>
      </c>
      <c r="V14" s="30" t="s">
        <v>34</v>
      </c>
      <c r="W14" s="30">
        <v>4</v>
      </c>
      <c r="X14" s="30">
        <v>3</v>
      </c>
      <c r="Y14" s="30">
        <v>9</v>
      </c>
      <c r="Z14" s="30">
        <v>7</v>
      </c>
      <c r="AA14" s="30">
        <v>5</v>
      </c>
      <c r="AB14" s="30">
        <v>2</v>
      </c>
      <c r="AC14" s="30">
        <v>17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3</v>
      </c>
      <c r="AN14" s="30" t="s">
        <v>68</v>
      </c>
      <c r="AO14" s="30">
        <f>SUMIF($C$11:$AN$11,"Ind*",C14:AN14)</f>
        <v>68</v>
      </c>
      <c r="AP14" s="30">
        <f>SUMIF($C$11:$AN$11,"I.Mad",C14:AN14)</f>
        <v>38</v>
      </c>
      <c r="AQ14" s="30">
        <f>SUM(AO14:AP14)</f>
        <v>106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>
        <v>43.436311311977313</v>
      </c>
      <c r="H15" s="30">
        <v>42.944785276073631</v>
      </c>
      <c r="I15" s="30">
        <v>45.041547435551657</v>
      </c>
      <c r="J15" s="30">
        <v>47.165388457325875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14.911134424839274</v>
      </c>
      <c r="R15" s="30" t="s">
        <v>34</v>
      </c>
      <c r="S15" s="30">
        <v>31.042659490041952</v>
      </c>
      <c r="T15" s="30" t="s">
        <v>34</v>
      </c>
      <c r="U15" s="30">
        <v>32.202755448513699</v>
      </c>
      <c r="V15" s="30" t="s">
        <v>34</v>
      </c>
      <c r="W15" s="30">
        <v>36.981717622676086</v>
      </c>
      <c r="X15" s="30">
        <v>28.053351414420643</v>
      </c>
      <c r="Y15" s="30">
        <v>15.062907807929696</v>
      </c>
      <c r="Z15" s="30">
        <v>11.925949766375863</v>
      </c>
      <c r="AA15" s="30">
        <v>30.262141583993373</v>
      </c>
      <c r="AB15" s="30">
        <v>45.653315770359058</v>
      </c>
      <c r="AC15" s="30">
        <v>28.179549232142449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15.243473184682234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>
        <v>12</v>
      </c>
      <c r="H16" s="36">
        <v>12.5</v>
      </c>
      <c r="I16" s="36">
        <v>12</v>
      </c>
      <c r="J16" s="36">
        <v>12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12.5</v>
      </c>
      <c r="R16" s="36" t="s">
        <v>34</v>
      </c>
      <c r="S16" s="36">
        <v>12</v>
      </c>
      <c r="T16" s="36" t="s">
        <v>34</v>
      </c>
      <c r="U16" s="36">
        <v>12.5</v>
      </c>
      <c r="V16" s="36" t="s">
        <v>34</v>
      </c>
      <c r="W16" s="36">
        <v>12</v>
      </c>
      <c r="X16" s="36">
        <v>12.5</v>
      </c>
      <c r="Y16" s="36">
        <v>13</v>
      </c>
      <c r="Z16" s="36">
        <v>13</v>
      </c>
      <c r="AA16" s="36">
        <v>12.5</v>
      </c>
      <c r="AB16" s="36">
        <v>11.5</v>
      </c>
      <c r="AC16" s="36">
        <v>12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12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v>1</v>
      </c>
      <c r="Z30" s="36">
        <v>1</v>
      </c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1</v>
      </c>
      <c r="AP30" s="30">
        <f t="shared" si="1"/>
        <v>1</v>
      </c>
      <c r="AQ30" s="42">
        <f t="shared" si="2"/>
        <v>2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10342.320000000002</v>
      </c>
      <c r="H41" s="42">
        <f t="shared" si="3"/>
        <v>448.54999999999995</v>
      </c>
      <c r="I41" s="42">
        <f t="shared" si="3"/>
        <v>15593.6</v>
      </c>
      <c r="J41" s="42">
        <f t="shared" si="3"/>
        <v>11706.22</v>
      </c>
      <c r="K41" s="42">
        <f t="shared" si="3"/>
        <v>1189.25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3735</v>
      </c>
      <c r="R41" s="42">
        <f t="shared" si="3"/>
        <v>0</v>
      </c>
      <c r="S41" s="42">
        <f t="shared" si="3"/>
        <v>2820</v>
      </c>
      <c r="T41" s="42">
        <f t="shared" si="3"/>
        <v>195</v>
      </c>
      <c r="U41" s="42">
        <f t="shared" si="3"/>
        <v>1210</v>
      </c>
      <c r="V41" s="42">
        <f t="shared" si="3"/>
        <v>0</v>
      </c>
      <c r="W41" s="42">
        <f t="shared" si="3"/>
        <v>4276.2550000000001</v>
      </c>
      <c r="X41" s="42">
        <f t="shared" si="3"/>
        <v>122.715</v>
      </c>
      <c r="Y41" s="42">
        <f t="shared" si="3"/>
        <v>7615.7300000000005</v>
      </c>
      <c r="Z41" s="42">
        <f t="shared" si="3"/>
        <v>874.60999999999979</v>
      </c>
      <c r="AA41" s="42">
        <f t="shared" si="3"/>
        <v>5317.3212864394127</v>
      </c>
      <c r="AB41" s="42">
        <f t="shared" si="3"/>
        <v>174.38</v>
      </c>
      <c r="AC41" s="42">
        <f t="shared" si="3"/>
        <v>10296.839365939904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983.16000000000008</v>
      </c>
      <c r="AN41" s="42">
        <f t="shared" si="3"/>
        <v>299.14499999999998</v>
      </c>
      <c r="AO41" s="42">
        <f>SUM(AO12,AO18,AO24:AO37)</f>
        <v>63379.475652379318</v>
      </c>
      <c r="AP41" s="42">
        <f>SUM(AP12,AP18,AP24:AP37)</f>
        <v>13820.619999999999</v>
      </c>
      <c r="AQ41" s="42">
        <f t="shared" si="2"/>
        <v>77200.095652379314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>
        <v>15.5</v>
      </c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2022-05-30T22:03:56Z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