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DE7C8295-579A-7A40-B875-568CBB2DD1B4}" xr6:coauthVersionLast="47" xr6:coauthVersionMax="47" xr10:uidLastSave="{00000000-0000-0000-0000-000000000000}"/>
  <bookViews>
    <workbookView showSheetTabs="0" xWindow="0" yWindow="0" windowWidth="20490" windowHeight="904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/>
  <c r="AP39" i="1"/>
  <c r="AO39" i="1"/>
  <c r="AQ39" i="1"/>
  <c r="AO38" i="1"/>
  <c r="AP38" i="1"/>
  <c r="AQ38" i="1"/>
  <c r="AP37" i="1"/>
  <c r="AO37" i="1"/>
  <c r="AQ37" i="1"/>
  <c r="AP36" i="1"/>
  <c r="AO36" i="1"/>
  <c r="AQ36" i="1"/>
  <c r="AO35" i="1"/>
  <c r="AP35" i="1"/>
  <c r="AQ35" i="1"/>
  <c r="AP34" i="1"/>
  <c r="AO34" i="1"/>
  <c r="AQ34" i="1"/>
  <c r="AP33" i="1"/>
  <c r="AO33" i="1"/>
  <c r="AQ33" i="1"/>
  <c r="AP32" i="1"/>
  <c r="AO32" i="1"/>
  <c r="AQ32" i="1"/>
  <c r="AO31" i="1"/>
  <c r="AP31" i="1"/>
  <c r="AQ31" i="1"/>
  <c r="AO30" i="1"/>
  <c r="AP30" i="1"/>
  <c r="AQ30" i="1"/>
  <c r="AP29" i="1"/>
  <c r="AO29" i="1"/>
  <c r="AQ29" i="1"/>
  <c r="AP28" i="1"/>
  <c r="AO28" i="1"/>
  <c r="AQ28" i="1"/>
  <c r="AO27" i="1"/>
  <c r="AP27" i="1"/>
  <c r="AQ27" i="1"/>
  <c r="AP26" i="1"/>
  <c r="AO26" i="1"/>
  <c r="AQ26" i="1"/>
  <c r="AP25" i="1"/>
  <c r="AO25" i="1"/>
  <c r="AQ25" i="1"/>
  <c r="AP24" i="1"/>
  <c r="AO24" i="1"/>
  <c r="AQ24" i="1"/>
  <c r="AO20" i="1"/>
  <c r="AP20" i="1"/>
  <c r="AQ20" i="1"/>
  <c r="AO19" i="1"/>
  <c r="AP19" i="1"/>
  <c r="AQ19" i="1"/>
  <c r="AP18" i="1"/>
  <c r="AO18" i="1"/>
  <c r="AQ18" i="1"/>
  <c r="AP14" i="1"/>
  <c r="AO14" i="1"/>
  <c r="AP13" i="1"/>
  <c r="AO13" i="1"/>
  <c r="AP12" i="1"/>
  <c r="AP41" i="1"/>
  <c r="AO12" i="1"/>
  <c r="AO41" i="1"/>
  <c r="AQ13" i="1"/>
  <c r="AQ41" i="1"/>
  <c r="AQ14" i="1"/>
  <c r="AQ12" i="1"/>
</calcChain>
</file>

<file path=xl/sharedStrings.xml><?xml version="1.0" encoding="utf-8"?>
<sst xmlns="http://schemas.openxmlformats.org/spreadsheetml/2006/main" count="362" uniqueCount="68">
  <si>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</si>
  <si>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</si>
  <si>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</si>
  <si>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</si>
  <si>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</si>
  <si>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</si>
  <si>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</si>
  <si>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</si>
  <si>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</si>
  <si>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</si>
  <si>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</si>
  <si>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</si>
  <si>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</si>
  <si>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</si>
  <si>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</si>
  <si>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</si>
  <si>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</si>
  <si>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</si>
  <si>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</si>
  <si>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</si>
  <si>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</si>
  <si>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</si>
  <si>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</si>
  <si>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</si>
  <si>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</si>
  <si>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</si>
  <si>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</si>
  <si>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</si>
  <si>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</si>
  <si>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</si>
  <si>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</si>
  <si>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</si>
  <si>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</si>
  <si>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</si>
  <si>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</si>
  <si>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</si>
  <si>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</si>
  <si>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</si>
  <si>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</si>
  <si>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</si>
  <si>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</si>
  <si>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</si>
  <si>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</si>
  <si>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</si>
  <si>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</si>
  <si>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</si>
  <si>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</si>
  <si>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</si>
  <si>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</si>
  <si>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</si>
  <si>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</si>
  <si>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</si>
  <si>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</si>
  <si>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</si>
  <si>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</si>
  <si>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</si>
  <si>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</si>
  <si>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</si>
  <si>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</si>
  <si>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</si>
  <si>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</si>
  <si>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</si>
  <si>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</si>
  <si>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</si>
  <si>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CPT/due</t>
  </si>
  <si>
    <t>Callao, 04 de mayo del 2022</t>
  </si>
  <si>
    <t xml:space="preserve">        Fecha  : 04/05/2022</t>
  </si>
  <si>
    <t>R.M.N°463-2021-PRODUCE, R.M.N°167-2022-PRODUCE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</si>
</sst>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 xr:uid="{00000000-0005-0000-0000-000000000000}"/>
    <cellStyle name="Euro" xfId="2" xr:uid="{00000000-0005-0000-0000-000001000000}"/>
    <cellStyle name="Excel Built-in Explanatory Text" xfId="8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I1" zoomScale="23" zoomScaleNormal="23" workbookViewId="0">
      <selection activeCell="P25" sqref="P25"/>
    </sheetView>
  </sheetViews>
  <sheetFormatPr defaultColWidth="11.46093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0.07031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31.1484375" style="1" customWidth="1"/>
    <col min="14" max="14" width="28.7226562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7.64453125" style="1" customWidth="1"/>
    <col min="22" max="22" width="26.29296875" style="1" customWidth="1"/>
    <col min="23" max="23" width="31.95703125" style="1" customWidth="1"/>
    <col min="24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/>
    <col min="1015" max="1024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4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3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3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3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3310</v>
      </c>
      <c r="R12" s="30">
        <v>335</v>
      </c>
      <c r="S12" s="30">
        <v>1030</v>
      </c>
      <c r="T12" s="30">
        <v>678</v>
      </c>
      <c r="U12" s="30">
        <v>750</v>
      </c>
      <c r="V12" s="30">
        <v>1390</v>
      </c>
      <c r="W12" s="30">
        <v>5845</v>
      </c>
      <c r="X12" s="30">
        <v>773</v>
      </c>
      <c r="Y12" s="30">
        <v>7276.35</v>
      </c>
      <c r="Z12" s="30">
        <v>470.40499999999997</v>
      </c>
      <c r="AA12" s="30">
        <v>2680</v>
      </c>
      <c r="AB12" s="30">
        <v>231.07738457042666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709.20500000000004</v>
      </c>
      <c r="AN12" s="30">
        <v>0</v>
      </c>
      <c r="AO12" s="30">
        <f>SUMIF($C$11:$AN$11,"Ind",C12:AN12)</f>
        <v>21600.555</v>
      </c>
      <c r="AP12" s="30">
        <f>SUMIF($C$11:$AN$11,"I.Mad",C12:AN12)</f>
        <v>3877.4823845704263</v>
      </c>
      <c r="AQ12" s="30">
        <f>SUM(AO12:AP12)</f>
        <v>25478.037384570427</v>
      </c>
      <c r="AS12" s="31"/>
      <c r="AT12" s="32"/>
    </row>
    <row r="13" spans="2:48" ht="50.25" customHeight="1" x14ac:dyDescent="0.5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11</v>
      </c>
      <c r="R13" s="30">
        <v>4</v>
      </c>
      <c r="S13" s="30">
        <v>8</v>
      </c>
      <c r="T13" s="30">
        <v>8</v>
      </c>
      <c r="U13" s="30">
        <v>3</v>
      </c>
      <c r="V13" s="30">
        <v>17</v>
      </c>
      <c r="W13" s="30">
        <v>39</v>
      </c>
      <c r="X13" s="30">
        <v>12</v>
      </c>
      <c r="Y13" s="30">
        <v>34</v>
      </c>
      <c r="Z13" s="30">
        <v>5</v>
      </c>
      <c r="AA13" s="30">
        <v>10</v>
      </c>
      <c r="AB13" s="30">
        <v>3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7</v>
      </c>
      <c r="AN13" s="30" t="s">
        <v>34</v>
      </c>
      <c r="AO13" s="30">
        <f>SUMIF($C$11:$AN$11,"Ind*",C13:AN13)</f>
        <v>112</v>
      </c>
      <c r="AP13" s="30">
        <f>SUMIF($C$11:$AN$11,"I.Mad",C13:AN13)</f>
        <v>49</v>
      </c>
      <c r="AQ13" s="30">
        <f>SUM(AO13:AP13)</f>
        <v>161</v>
      </c>
      <c r="AS13" s="31"/>
      <c r="AT13" s="34"/>
      <c r="AU13" s="34"/>
      <c r="AV13" s="34"/>
    </row>
    <row r="14" spans="2:48" ht="50.25" customHeight="1" x14ac:dyDescent="0.5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4</v>
      </c>
      <c r="R14" s="30">
        <v>2</v>
      </c>
      <c r="S14" s="30">
        <v>2</v>
      </c>
      <c r="T14" s="30">
        <v>6</v>
      </c>
      <c r="U14" s="30">
        <v>1</v>
      </c>
      <c r="V14" s="30">
        <v>8</v>
      </c>
      <c r="W14" s="30">
        <v>5</v>
      </c>
      <c r="X14" s="30">
        <v>3</v>
      </c>
      <c r="Y14" s="30">
        <v>8</v>
      </c>
      <c r="Z14" s="30">
        <v>2</v>
      </c>
      <c r="AA14" s="30">
        <v>3</v>
      </c>
      <c r="AB14" s="30">
        <v>2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 t="s">
        <v>34</v>
      </c>
      <c r="AO14" s="30">
        <f>SUMIF($C$11:$AN$11,"Ind*",C14:AN14)</f>
        <v>26</v>
      </c>
      <c r="AP14" s="30">
        <f>SUMIF($C$11:$AN$11,"I.Mad",C14:AN14)</f>
        <v>23</v>
      </c>
      <c r="AQ14" s="30">
        <f>SUM(AO14:AP14)</f>
        <v>49</v>
      </c>
      <c r="AT14" s="34"/>
      <c r="AU14" s="34"/>
      <c r="AV14" s="34"/>
    </row>
    <row r="15" spans="2:48" ht="50.25" customHeight="1" x14ac:dyDescent="0.5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10.275070965465494</v>
      </c>
      <c r="R15" s="30">
        <v>33.746199317744278</v>
      </c>
      <c r="S15" s="30">
        <v>89.5526641279789</v>
      </c>
      <c r="T15" s="30">
        <v>92.165101470335799</v>
      </c>
      <c r="U15" s="30">
        <v>1.1111111111111112</v>
      </c>
      <c r="V15" s="30">
        <v>77.762399862475746</v>
      </c>
      <c r="W15" s="30">
        <v>18.842844989699095</v>
      </c>
      <c r="X15" s="30">
        <v>79.634242307492173</v>
      </c>
      <c r="Y15" s="30">
        <v>13.959603204636823</v>
      </c>
      <c r="Z15" s="30">
        <v>20.488735641872367</v>
      </c>
      <c r="AA15" s="30">
        <v>20.430217276489209</v>
      </c>
      <c r="AB15" s="30">
        <v>56.29337913781891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56.048798365090057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>
        <v>12</v>
      </c>
      <c r="S16" s="36">
        <v>10.5</v>
      </c>
      <c r="T16" s="36">
        <v>10</v>
      </c>
      <c r="U16" s="36">
        <v>13</v>
      </c>
      <c r="V16" s="36">
        <v>10</v>
      </c>
      <c r="W16" s="36">
        <v>12.5</v>
      </c>
      <c r="X16" s="36">
        <v>10</v>
      </c>
      <c r="Y16" s="36">
        <v>12.5</v>
      </c>
      <c r="Z16" s="36">
        <v>12.5</v>
      </c>
      <c r="AA16" s="36">
        <v>12.5</v>
      </c>
      <c r="AB16" s="36">
        <v>11.5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11.5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3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3.5" x14ac:dyDescent="0.5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3.5" x14ac:dyDescent="0.5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3310</v>
      </c>
      <c r="R41" s="42">
        <f t="shared" si="3"/>
        <v>335</v>
      </c>
      <c r="S41" s="42">
        <f t="shared" si="3"/>
        <v>1030</v>
      </c>
      <c r="T41" s="42">
        <f t="shared" si="3"/>
        <v>678</v>
      </c>
      <c r="U41" s="42">
        <f t="shared" si="3"/>
        <v>750</v>
      </c>
      <c r="V41" s="42">
        <f t="shared" si="3"/>
        <v>1390</v>
      </c>
      <c r="W41" s="42">
        <f t="shared" si="3"/>
        <v>5845</v>
      </c>
      <c r="X41" s="42">
        <f t="shared" si="3"/>
        <v>773</v>
      </c>
      <c r="Y41" s="42">
        <f t="shared" si="3"/>
        <v>7276.35</v>
      </c>
      <c r="Z41" s="42">
        <f t="shared" si="3"/>
        <v>470.40499999999997</v>
      </c>
      <c r="AA41" s="42">
        <f t="shared" si="3"/>
        <v>2680</v>
      </c>
      <c r="AB41" s="42">
        <f t="shared" si="3"/>
        <v>231.07738457042666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709.20500000000004</v>
      </c>
      <c r="AN41" s="42">
        <f t="shared" si="3"/>
        <v>0</v>
      </c>
      <c r="AO41" s="42">
        <f>SUM(AO12,AO18,AO24:AO37)</f>
        <v>21600.555</v>
      </c>
      <c r="AP41" s="42">
        <f>SUM(AP12,AP18,AP24:AP37)</f>
        <v>3877.4823845704263</v>
      </c>
      <c r="AQ41" s="42">
        <f t="shared" si="2"/>
        <v>25478.037384570427</v>
      </c>
    </row>
    <row r="42" spans="2:43" ht="50.25" customHeight="1" x14ac:dyDescent="0.5">
      <c r="B42" s="29" t="s">
        <v>59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5.5" x14ac:dyDescent="0.3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65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2022-05-05T16:12:49Z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