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0" i="1" l="1"/>
  <c r="AQ28" i="1"/>
  <c r="AQ37" i="1"/>
  <c r="AQ24" i="1"/>
  <c r="AQ39" i="1"/>
  <c r="AQ25" i="1"/>
  <c r="AQ29" i="1"/>
  <c r="AQ33" i="1"/>
  <c r="AQ26" i="1"/>
  <c r="AQ34" i="1"/>
  <c r="AQ32" i="1"/>
  <c r="AQ31" i="1"/>
  <c r="AQ30" i="1"/>
  <c r="AP41" i="1"/>
  <c r="AQ12" i="1"/>
  <c r="AQ14" i="1"/>
  <c r="AQ13" i="1"/>
  <c r="AO41" i="1"/>
  <c r="AQ41" i="1" l="1"/>
</calcChain>
</file>

<file path=xl/sharedStrings.xml><?xml version="1.0" encoding="utf-8"?>
<sst xmlns="http://schemas.openxmlformats.org/spreadsheetml/2006/main" count="361" uniqueCount="70">
  <si>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</si>
  <si>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</si>
  <si>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</si>
  <si>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</si>
  <si>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</si>
  <si>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</si>
  <si>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</si>
  <si>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</si>
  <si>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</si>
  <si>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</si>
  <si>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</si>
  <si>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</si>
  <si>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</si>
  <si>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</si>
  <si>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</si>
  <si>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</si>
  <si>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</si>
  <si>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</si>
  <si>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</si>
  <si>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</si>
  <si>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</si>
  <si>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</si>
  <si>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</si>
  <si>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</si>
  <si>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</si>
  <si>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</si>
  <si>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</si>
  <si>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</si>
  <si>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</si>
  <si>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</si>
  <si>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</si>
  <si>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</si>
  <si>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</si>
  <si>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</si>
  <si>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</si>
  <si>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</si>
  <si>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</si>
  <si>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</si>
  <si>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</si>
  <si>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</si>
  <si>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</si>
  <si>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</si>
  <si>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</si>
  <si>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</si>
  <si>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</si>
  <si>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</si>
  <si>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</si>
  <si>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</si>
  <si>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</si>
  <si>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</si>
  <si>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</si>
  <si>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</si>
  <si>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</si>
  <si>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</si>
  <si>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</si>
  <si>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</si>
  <si>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</si>
  <si>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</si>
  <si>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</si>
  <si>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</si>
  <si>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</si>
  <si>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</si>
  <si>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</si>
  <si>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</si>
  <si>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</si>
  <si>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</si>
  <si>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</si>
  <si>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>S/M</t>
  </si>
  <si>
    <t xml:space="preserve">        Fecha  : 08/05/2021</t>
  </si>
  <si>
    <t>Callao, 09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</si>
</sst>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16" fillId="4" borderId="2" xfId="0" applyNumberFormat="1" applyFont="1" applyFill="1" applyBorder="1" applyAlignment="1">
      <alignment horizontal="center"/>
    </xf>
    <xf numFmtId="168" fontId="16" fillId="4" borderId="2" xfId="0" applyNumberFormat="1" applyFont="1" applyFill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C1" zoomScale="23" zoomScaleNormal="23" workbookViewId="0">
      <selection activeCell="Y21" sqref="Y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8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1" t="s">
        <v>10</v>
      </c>
      <c r="D10" s="71"/>
      <c r="E10" s="71" t="s">
        <v>11</v>
      </c>
      <c r="F10" s="71"/>
      <c r="G10" s="71" t="s">
        <v>12</v>
      </c>
      <c r="H10" s="71"/>
      <c r="I10" s="71" t="s">
        <v>13</v>
      </c>
      <c r="J10" s="71"/>
      <c r="K10" s="71" t="s">
        <v>14</v>
      </c>
      <c r="L10" s="71"/>
      <c r="M10" s="71" t="s">
        <v>15</v>
      </c>
      <c r="N10" s="71"/>
      <c r="O10" s="71" t="s">
        <v>16</v>
      </c>
      <c r="P10" s="71"/>
      <c r="Q10" s="71" t="s">
        <v>17</v>
      </c>
      <c r="R10" s="71"/>
      <c r="S10" s="71" t="s">
        <v>18</v>
      </c>
      <c r="T10" s="71"/>
      <c r="U10" s="71" t="s">
        <v>19</v>
      </c>
      <c r="V10" s="71"/>
      <c r="W10" s="71" t="s">
        <v>20</v>
      </c>
      <c r="X10" s="71"/>
      <c r="Y10" s="77" t="s">
        <v>21</v>
      </c>
      <c r="Z10" s="77"/>
      <c r="AA10" s="71" t="s">
        <v>22</v>
      </c>
      <c r="AB10" s="71"/>
      <c r="AC10" s="71" t="s">
        <v>23</v>
      </c>
      <c r="AD10" s="71"/>
      <c r="AE10" s="71" t="s">
        <v>24</v>
      </c>
      <c r="AF10" s="71"/>
      <c r="AG10" s="71" t="s">
        <v>25</v>
      </c>
      <c r="AH10" s="71"/>
      <c r="AI10" s="71" t="s">
        <v>26</v>
      </c>
      <c r="AJ10" s="71"/>
      <c r="AK10" s="71" t="s">
        <v>27</v>
      </c>
      <c r="AL10" s="71"/>
      <c r="AM10" s="71" t="s">
        <v>28</v>
      </c>
      <c r="AN10" s="71"/>
      <c r="AO10" s="72" t="s">
        <v>29</v>
      </c>
      <c r="AP10" s="72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78" t="s">
        <v>31</v>
      </c>
      <c r="Z11" s="79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1193</v>
      </c>
      <c r="G12" s="34">
        <v>2997.6900000000005</v>
      </c>
      <c r="H12" s="34">
        <v>5413.1349999999984</v>
      </c>
      <c r="I12" s="34">
        <v>11077.28</v>
      </c>
      <c r="J12" s="34">
        <v>1329.69</v>
      </c>
      <c r="K12" s="34">
        <v>406.83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4400</v>
      </c>
      <c r="R12" s="34">
        <v>0</v>
      </c>
      <c r="S12" s="34">
        <v>2005</v>
      </c>
      <c r="T12" s="34">
        <v>95</v>
      </c>
      <c r="U12" s="34">
        <v>305</v>
      </c>
      <c r="V12" s="34">
        <v>1730</v>
      </c>
      <c r="W12" s="34">
        <v>2370</v>
      </c>
      <c r="X12" s="34">
        <v>0</v>
      </c>
      <c r="Y12" s="80">
        <v>2414.4050000000002</v>
      </c>
      <c r="Z12" s="80">
        <v>413.91500000000002</v>
      </c>
      <c r="AA12" s="34">
        <v>332.11500000000001</v>
      </c>
      <c r="AB12" s="34">
        <v>0</v>
      </c>
      <c r="AC12" s="34">
        <v>1454.075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121.47</v>
      </c>
      <c r="AN12" s="34">
        <v>0</v>
      </c>
      <c r="AO12" s="34">
        <f>SUMIF($C$11:$AN$11,"Ind",C12:AN12)</f>
        <v>27883.865000000005</v>
      </c>
      <c r="AP12" s="34">
        <f>SUMIF($C$11:$AN$11,"I.Mad",C12:AN12)</f>
        <v>10174.74</v>
      </c>
      <c r="AQ12" s="34">
        <f>SUM(AO12:AP12)</f>
        <v>38058.605000000003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40</v>
      </c>
      <c r="G13" s="34">
        <v>24</v>
      </c>
      <c r="H13" s="34">
        <v>114</v>
      </c>
      <c r="I13" s="34">
        <v>54</v>
      </c>
      <c r="J13" s="34">
        <v>39</v>
      </c>
      <c r="K13" s="34">
        <v>2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20</v>
      </c>
      <c r="R13" s="34" t="s">
        <v>35</v>
      </c>
      <c r="S13" s="34">
        <v>18</v>
      </c>
      <c r="T13" s="34">
        <v>1</v>
      </c>
      <c r="U13" s="34">
        <v>4</v>
      </c>
      <c r="V13" s="34">
        <v>21</v>
      </c>
      <c r="W13" s="34">
        <v>16</v>
      </c>
      <c r="X13" s="34" t="s">
        <v>35</v>
      </c>
      <c r="Y13" s="80">
        <v>9</v>
      </c>
      <c r="Z13" s="80">
        <v>4</v>
      </c>
      <c r="AA13" s="34">
        <v>9</v>
      </c>
      <c r="AB13" s="34" t="s">
        <v>35</v>
      </c>
      <c r="AC13" s="34">
        <v>10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>
        <v>3</v>
      </c>
      <c r="AN13" s="34" t="s">
        <v>35</v>
      </c>
      <c r="AO13" s="34">
        <f>SUMIF($C$11:$AN$11,"Ind*",C13:AN13)</f>
        <v>169</v>
      </c>
      <c r="AP13" s="34">
        <f>SUMIF($C$11:$AN$11,"I.Mad",C13:AN13)</f>
        <v>219</v>
      </c>
      <c r="AQ13" s="34">
        <f>SUM(AO13:AP13)</f>
        <v>388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>
        <v>6</v>
      </c>
      <c r="G14" s="34">
        <v>1</v>
      </c>
      <c r="H14" s="34">
        <v>12</v>
      </c>
      <c r="I14" s="34">
        <v>10</v>
      </c>
      <c r="J14" s="34">
        <v>5</v>
      </c>
      <c r="K14" s="34" t="s">
        <v>66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8</v>
      </c>
      <c r="R14" s="34" t="s">
        <v>35</v>
      </c>
      <c r="S14" s="34">
        <v>6</v>
      </c>
      <c r="T14" s="34">
        <v>1</v>
      </c>
      <c r="U14" s="34">
        <v>2</v>
      </c>
      <c r="V14" s="34">
        <v>10</v>
      </c>
      <c r="W14" s="34">
        <v>8</v>
      </c>
      <c r="X14" s="34" t="s">
        <v>35</v>
      </c>
      <c r="Y14" s="80" t="s">
        <v>67</v>
      </c>
      <c r="Z14" s="80" t="s">
        <v>67</v>
      </c>
      <c r="AA14" s="34" t="s">
        <v>67</v>
      </c>
      <c r="AB14" s="34" t="s">
        <v>35</v>
      </c>
      <c r="AC14" s="34">
        <v>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>
        <v>2</v>
      </c>
      <c r="AN14" s="34" t="s">
        <v>35</v>
      </c>
      <c r="AO14" s="34">
        <f>SUMIF($C$11:$AN$11,"Ind*",C14:AN14)</f>
        <v>42</v>
      </c>
      <c r="AP14" s="34">
        <f>SUMIF($C$11:$AN$11,"I.Mad",C14:AN14)</f>
        <v>34</v>
      </c>
      <c r="AQ14" s="34">
        <f>SUM(AO14:AP14)</f>
        <v>76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>
        <v>0</v>
      </c>
      <c r="G15" s="34">
        <v>6.4516129032258078</v>
      </c>
      <c r="H15" s="34">
        <v>17.186827826031479</v>
      </c>
      <c r="I15" s="34">
        <v>32.954014836587227</v>
      </c>
      <c r="J15" s="34">
        <v>1.9064117707919166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27.774278030978664</v>
      </c>
      <c r="R15" s="34" t="s">
        <v>35</v>
      </c>
      <c r="S15" s="34">
        <v>33.396012829847798</v>
      </c>
      <c r="T15" s="34">
        <v>32.631578947368425</v>
      </c>
      <c r="U15" s="34">
        <v>54.149730311835739</v>
      </c>
      <c r="V15" s="34">
        <v>58.659281837139496</v>
      </c>
      <c r="W15" s="34">
        <v>30.115563951025074</v>
      </c>
      <c r="X15" s="34" t="s">
        <v>35</v>
      </c>
      <c r="Y15" s="80" t="s">
        <v>35</v>
      </c>
      <c r="Z15" s="80" t="s">
        <v>35</v>
      </c>
      <c r="AA15" s="34" t="s">
        <v>35</v>
      </c>
      <c r="AB15" s="34" t="s">
        <v>35</v>
      </c>
      <c r="AC15" s="34">
        <v>42.288965916172899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>
        <v>31.072833874985257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>
        <v>15.5</v>
      </c>
      <c r="G16" s="40">
        <v>12.5</v>
      </c>
      <c r="H16" s="40">
        <v>12</v>
      </c>
      <c r="I16" s="40">
        <v>12</v>
      </c>
      <c r="J16" s="40">
        <v>13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12</v>
      </c>
      <c r="R16" s="40" t="s">
        <v>35</v>
      </c>
      <c r="S16" s="40">
        <v>12</v>
      </c>
      <c r="T16" s="40">
        <v>12</v>
      </c>
      <c r="U16" s="40">
        <v>12</v>
      </c>
      <c r="V16" s="40">
        <v>11.5</v>
      </c>
      <c r="W16" s="40">
        <v>12.5</v>
      </c>
      <c r="X16" s="40" t="s">
        <v>35</v>
      </c>
      <c r="Y16" s="81" t="s">
        <v>35</v>
      </c>
      <c r="Z16" s="81" t="s">
        <v>35</v>
      </c>
      <c r="AA16" s="40" t="s">
        <v>35</v>
      </c>
      <c r="AB16" s="40" t="s">
        <v>35</v>
      </c>
      <c r="AC16" s="40">
        <v>12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>
        <v>12.5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50">
        <v>0.21</v>
      </c>
      <c r="J25" s="50">
        <v>0.31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0.21</v>
      </c>
      <c r="AP25" s="34">
        <f t="shared" si="1"/>
        <v>0.31</v>
      </c>
      <c r="AQ25" s="46">
        <f t="shared" si="2"/>
        <v>0.52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1193</v>
      </c>
      <c r="G41" s="46">
        <f t="shared" si="3"/>
        <v>2997.6900000000005</v>
      </c>
      <c r="H41" s="46">
        <f t="shared" si="3"/>
        <v>5413.1349999999984</v>
      </c>
      <c r="I41" s="46">
        <f t="shared" si="3"/>
        <v>11077.49</v>
      </c>
      <c r="J41" s="46">
        <f t="shared" si="3"/>
        <v>1330</v>
      </c>
      <c r="K41" s="46">
        <f t="shared" si="3"/>
        <v>406.83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4400</v>
      </c>
      <c r="R41" s="46">
        <f t="shared" si="3"/>
        <v>0</v>
      </c>
      <c r="S41" s="46">
        <f t="shared" si="3"/>
        <v>2005</v>
      </c>
      <c r="T41" s="46">
        <f t="shared" si="3"/>
        <v>95</v>
      </c>
      <c r="U41" s="46">
        <f t="shared" si="3"/>
        <v>305</v>
      </c>
      <c r="V41" s="46">
        <f t="shared" si="3"/>
        <v>1730</v>
      </c>
      <c r="W41" s="46">
        <f t="shared" si="3"/>
        <v>2370</v>
      </c>
      <c r="X41" s="46">
        <f t="shared" si="3"/>
        <v>0</v>
      </c>
      <c r="Y41" s="46">
        <f t="shared" si="3"/>
        <v>2414.4050000000002</v>
      </c>
      <c r="Z41" s="46">
        <f t="shared" si="3"/>
        <v>413.91500000000002</v>
      </c>
      <c r="AA41" s="46">
        <f t="shared" si="3"/>
        <v>332.11500000000001</v>
      </c>
      <c r="AB41" s="46">
        <f t="shared" si="3"/>
        <v>0</v>
      </c>
      <c r="AC41" s="46">
        <f t="shared" si="3"/>
        <v>1454.075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121.47</v>
      </c>
      <c r="AN41" s="46">
        <f t="shared" si="3"/>
        <v>0</v>
      </c>
      <c r="AO41" s="46">
        <f>SUM(AO12,AO18,AO24:AO37)</f>
        <v>27884.075000000004</v>
      </c>
      <c r="AP41" s="46">
        <f>SUM(AP12,AP18,AP24:AP37)</f>
        <v>10175.049999999999</v>
      </c>
      <c r="AQ41" s="46">
        <f t="shared" si="2"/>
        <v>38059.125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17.399999999999999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69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321</cp:revision>
  <cp:lastPrinted>2018-11-19T17:24:41Z</cp:lastPrinted>
  <dcterms:created xsi:type="dcterms:W3CDTF">2008-10-21T17:58:04Z</dcterms:created>
  <dcterms:modified xsi:type="dcterms:W3CDTF">2021-05-10T17:24:05Z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