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F3255125-BABA-4718-A2AC-D4FD0CED76E3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31" i="1" l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<sst xmlns="http://schemas.openxmlformats.org/spreadsheetml/2006/main" count="364" uniqueCount="69">
  <si>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</si>
  <si>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</si>
  <si>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</si>
  <si>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</si>
  <si>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</si>
  <si>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</si>
  <si>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</si>
  <si>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</si>
  <si>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</si>
  <si>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</si>
  <si>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</si>
  <si>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</si>
  <si>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</si>
  <si>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</si>
  <si>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</si>
  <si>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</si>
  <si>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</si>
  <si>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</si>
  <si>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</si>
  <si>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</si>
  <si>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</si>
  <si>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</si>
  <si>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</si>
  <si>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</si>
  <si>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</si>
  <si>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</si>
  <si>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</si>
  <si>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</si>
  <si>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</si>
  <si>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</si>
  <si>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</si>
  <si>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</si>
  <si>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</si>
  <si>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</si>
  <si>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</si>
  <si>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</si>
  <si>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</si>
  <si>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</si>
  <si>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</si>
  <si>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</si>
  <si>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</si>
  <si>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</si>
  <si>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</si>
  <si>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</si>
  <si>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</si>
  <si>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</si>
  <si>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</si>
  <si>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</si>
  <si>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</si>
  <si>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</si>
  <si>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</si>
  <si>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</si>
  <si>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</si>
  <si>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</si>
  <si>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</si>
  <si>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</si>
  <si>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</si>
  <si>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</si>
  <si>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</si>
  <si>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</si>
  <si>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</si>
  <si>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</si>
  <si>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</si>
  <si>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</si>
  <si>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</si>
  <si>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</si>
  <si>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S/M</t>
  </si>
  <si>
    <t>Callao, 14 de junio del 2022</t>
  </si>
  <si>
    <t xml:space="preserve">        Fecha  : 10/06/2022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</si>
</sst>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C1" zoomScale="23" zoomScaleNormal="23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68</v>
      </c>
      <c r="AP8" s="69"/>
      <c r="AQ8" s="69"/>
    </row>
    <row r="9" spans="2:48" ht="28.2" x14ac:dyDescent="0.5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1800</v>
      </c>
      <c r="G12" s="30">
        <v>1472.6266906746807</v>
      </c>
      <c r="H12" s="30">
        <v>2843.5449999999996</v>
      </c>
      <c r="I12" s="30">
        <v>5324.18</v>
      </c>
      <c r="J12" s="30">
        <v>8448.51</v>
      </c>
      <c r="K12" s="30">
        <v>309.12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1225</v>
      </c>
      <c r="R12" s="30">
        <v>0</v>
      </c>
      <c r="S12" s="30">
        <v>1175</v>
      </c>
      <c r="T12" s="30">
        <v>0</v>
      </c>
      <c r="U12" s="30">
        <v>710</v>
      </c>
      <c r="V12" s="30">
        <v>620</v>
      </c>
      <c r="W12" s="30">
        <v>1463.46</v>
      </c>
      <c r="X12" s="30">
        <v>0</v>
      </c>
      <c r="Y12" s="30">
        <v>1061.1199999999999</v>
      </c>
      <c r="Z12" s="30">
        <v>1089.27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1134.7650000000001</v>
      </c>
      <c r="AN12" s="30">
        <v>0</v>
      </c>
      <c r="AO12" s="30">
        <f>SUMIF($C$11:$AN$11,"Ind",C12:AN12)</f>
        <v>13875.271690674679</v>
      </c>
      <c r="AP12" s="30">
        <f>SUMIF($C$11:$AN$11,"I.Mad",C12:AN12)</f>
        <v>14801.325000000001</v>
      </c>
      <c r="AQ12" s="30">
        <f>SUM(AO12:AP12)</f>
        <v>28676.59669067468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>
        <v>31</v>
      </c>
      <c r="G13" s="30">
        <v>13</v>
      </c>
      <c r="H13" s="30">
        <v>48</v>
      </c>
      <c r="I13" s="30">
        <v>76</v>
      </c>
      <c r="J13" s="30">
        <v>155</v>
      </c>
      <c r="K13" s="30">
        <v>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14</v>
      </c>
      <c r="R13" s="30" t="s">
        <v>34</v>
      </c>
      <c r="S13" s="30">
        <v>15</v>
      </c>
      <c r="T13" s="30" t="s">
        <v>34</v>
      </c>
      <c r="U13" s="30">
        <v>5</v>
      </c>
      <c r="V13" s="30">
        <v>13</v>
      </c>
      <c r="W13" s="30">
        <v>25</v>
      </c>
      <c r="X13" s="30" t="s">
        <v>34</v>
      </c>
      <c r="Y13" s="30">
        <v>11</v>
      </c>
      <c r="Z13" s="30">
        <v>11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7</v>
      </c>
      <c r="AN13" s="30" t="s">
        <v>34</v>
      </c>
      <c r="AO13" s="30">
        <f>SUMIF($C$11:$AN$11,"Ind*",C13:AN13)</f>
        <v>170</v>
      </c>
      <c r="AP13" s="30">
        <f>SUMIF($C$11:$AN$11,"I.Mad",C13:AN13)</f>
        <v>258</v>
      </c>
      <c r="AQ13" s="30">
        <f>SUM(AO13:AP13)</f>
        <v>428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66</v>
      </c>
      <c r="G14" s="30">
        <v>6</v>
      </c>
      <c r="H14" s="30">
        <v>7</v>
      </c>
      <c r="I14" s="30">
        <v>16</v>
      </c>
      <c r="J14" s="30">
        <v>22</v>
      </c>
      <c r="K14" s="30" t="s">
        <v>66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10</v>
      </c>
      <c r="R14" s="30" t="s">
        <v>34</v>
      </c>
      <c r="S14" s="30">
        <v>7</v>
      </c>
      <c r="T14" s="30" t="s">
        <v>34</v>
      </c>
      <c r="U14" s="30">
        <v>3</v>
      </c>
      <c r="V14" s="30">
        <v>6</v>
      </c>
      <c r="W14" s="30">
        <v>8</v>
      </c>
      <c r="X14" s="30" t="s">
        <v>34</v>
      </c>
      <c r="Y14" s="30">
        <v>3</v>
      </c>
      <c r="Z14" s="30">
        <v>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5</v>
      </c>
      <c r="AN14" s="30" t="s">
        <v>34</v>
      </c>
      <c r="AO14" s="30">
        <f>SUMIF($C$11:$AN$11,"Ind*",C14:AN14)</f>
        <v>58</v>
      </c>
      <c r="AP14" s="30">
        <f>SUMIF($C$11:$AN$11,"I.Mad",C14:AN14)</f>
        <v>39</v>
      </c>
      <c r="AQ14" s="30">
        <f>SUM(AO14:AP14)</f>
        <v>97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19.854008661432726</v>
      </c>
      <c r="H15" s="30">
        <v>66.108701801722461</v>
      </c>
      <c r="I15" s="30">
        <v>0.17030401755746608</v>
      </c>
      <c r="J15" s="30">
        <v>75.051168743911845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17.628564418327034</v>
      </c>
      <c r="R15" s="30" t="s">
        <v>34</v>
      </c>
      <c r="S15" s="30">
        <v>23.398314678866399</v>
      </c>
      <c r="T15" s="30" t="s">
        <v>34</v>
      </c>
      <c r="U15" s="30">
        <v>40.504810640774899</v>
      </c>
      <c r="V15" s="30">
        <v>11.606864943065823</v>
      </c>
      <c r="W15" s="30">
        <v>33.788956174373325</v>
      </c>
      <c r="X15" s="30" t="s">
        <v>34</v>
      </c>
      <c r="Y15" s="30">
        <v>18.207370000000001</v>
      </c>
      <c r="Z15" s="30">
        <v>16.22927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25.573260367949306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14</v>
      </c>
      <c r="H16" s="36">
        <v>11</v>
      </c>
      <c r="I16" s="36">
        <v>13.5</v>
      </c>
      <c r="J16" s="36">
        <v>11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13.5</v>
      </c>
      <c r="R16" s="36" t="s">
        <v>34</v>
      </c>
      <c r="S16" s="36">
        <v>13</v>
      </c>
      <c r="T16" s="36" t="s">
        <v>34</v>
      </c>
      <c r="U16" s="36">
        <v>12.5</v>
      </c>
      <c r="V16" s="36">
        <v>13</v>
      </c>
      <c r="W16" s="36">
        <v>12</v>
      </c>
      <c r="X16" s="36" t="s">
        <v>34</v>
      </c>
      <c r="Y16" s="36">
        <v>12</v>
      </c>
      <c r="Z16" s="36">
        <v>12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13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2">
        <v>3.8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3.8</v>
      </c>
      <c r="AP25" s="30">
        <f t="shared" si="1"/>
        <v>0</v>
      </c>
      <c r="AQ25" s="42">
        <f t="shared" si="2"/>
        <v>3.8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1800</v>
      </c>
      <c r="G41" s="42">
        <f t="shared" si="3"/>
        <v>1472.6266906746807</v>
      </c>
      <c r="H41" s="42">
        <f t="shared" si="3"/>
        <v>2843.5449999999996</v>
      </c>
      <c r="I41" s="42">
        <f t="shared" si="3"/>
        <v>5327.9800000000005</v>
      </c>
      <c r="J41" s="42">
        <f t="shared" si="3"/>
        <v>8448.51</v>
      </c>
      <c r="K41" s="42">
        <f t="shared" si="3"/>
        <v>309.12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1225</v>
      </c>
      <c r="R41" s="42">
        <f t="shared" si="3"/>
        <v>0</v>
      </c>
      <c r="S41" s="42">
        <f t="shared" si="3"/>
        <v>1175</v>
      </c>
      <c r="T41" s="42">
        <f t="shared" si="3"/>
        <v>0</v>
      </c>
      <c r="U41" s="42">
        <f t="shared" si="3"/>
        <v>710</v>
      </c>
      <c r="V41" s="42">
        <f t="shared" si="3"/>
        <v>620</v>
      </c>
      <c r="W41" s="42">
        <f t="shared" si="3"/>
        <v>1463.46</v>
      </c>
      <c r="X41" s="42">
        <f t="shared" si="3"/>
        <v>0</v>
      </c>
      <c r="Y41" s="42">
        <f t="shared" si="3"/>
        <v>1061.1199999999999</v>
      </c>
      <c r="Z41" s="42">
        <f t="shared" si="3"/>
        <v>1089.27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1134.7650000000001</v>
      </c>
      <c r="AN41" s="42">
        <f t="shared" si="3"/>
        <v>0</v>
      </c>
      <c r="AO41" s="42">
        <f>SUM(AO12,AO18,AO24:AO37)</f>
        <v>13879.071690674678</v>
      </c>
      <c r="AP41" s="42">
        <f>SUM(AP12,AP18,AP24:AP37)</f>
        <v>14801.325000000001</v>
      </c>
      <c r="AQ41" s="42">
        <f t="shared" si="2"/>
        <v>28680.396690674679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2022-06-14T22:31:11Z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