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44930C17-7699-4D9B-840B-1E3848F6E6AA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<sst xmlns="http://schemas.openxmlformats.org/spreadsheetml/2006/main" count="410" uniqueCount="68">
  <si>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</si>
  <si>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</si>
  <si>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</si>
  <si>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</si>
  <si>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</si>
  <si>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</si>
  <si>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</si>
  <si>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</si>
  <si>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</si>
  <si>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</si>
  <si>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</si>
  <si>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</si>
  <si>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</si>
  <si>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</si>
  <si>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</si>
  <si>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</si>
  <si>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</si>
  <si>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</si>
  <si>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</si>
  <si>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</si>
  <si>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</si>
  <si>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</si>
  <si>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</si>
  <si>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</si>
  <si>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</si>
  <si>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</si>
  <si>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</si>
  <si>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</si>
  <si>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</si>
  <si>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</si>
  <si>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</si>
  <si>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</si>
  <si>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</si>
  <si>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</si>
  <si>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</si>
  <si>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</si>
  <si>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</si>
  <si>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</si>
  <si>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</si>
  <si>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</si>
  <si>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</si>
  <si>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</si>
  <si>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</si>
  <si>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</si>
  <si>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</si>
  <si>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</si>
  <si>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</si>
  <si>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</si>
  <si>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</si>
  <si>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</si>
  <si>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</si>
  <si>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</si>
  <si>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</si>
  <si>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</si>
  <si>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</si>
  <si>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</si>
  <si>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</si>
  <si>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</si>
  <si>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</si>
  <si>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</si>
  <si>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</si>
  <si>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</si>
  <si>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</si>
  <si>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</si>
  <si>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</si>
  <si>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13 de febrero del 2022</t>
  </si>
  <si>
    <t xml:space="preserve">        Fecha  : 11/02/2023</t>
  </si>
  <si>
    <t>R.M.N° 446-2022-PRODUCE, R.M.N°043-2023-PRODUCE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</si>
</sst>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1" zoomScale="23" zoomScaleNormal="23" workbookViewId="0">
      <selection activeCell="AM15" sqref="AM15:AM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160.41499999999999</v>
      </c>
      <c r="AN12" s="25">
        <v>0</v>
      </c>
      <c r="AO12" s="25">
        <f>SUMIF($C$11:$AN$11,"Ind",C12:AN12)</f>
        <v>160.41499999999999</v>
      </c>
      <c r="AP12" s="25">
        <f>SUMIF($C$11:$AN$11,"I.Mad",C12:AN12)</f>
        <v>0</v>
      </c>
      <c r="AQ12" s="25">
        <f>SUM(AO12:AP12)</f>
        <v>160.41499999999999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3</v>
      </c>
      <c r="AN13" s="25" t="s">
        <v>33</v>
      </c>
      <c r="AO13" s="25">
        <f>SUMIF($C$11:$AN$11,"Ind*",C13:AN13)</f>
        <v>3</v>
      </c>
      <c r="AP13" s="25">
        <f>SUMIF($C$11:$AN$11,"I.Mad",C13:AN13)</f>
        <v>0</v>
      </c>
      <c r="AQ13" s="25">
        <f>SUM(AO13:AP13)</f>
        <v>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3</v>
      </c>
      <c r="AN14" s="25" t="s">
        <v>33</v>
      </c>
      <c r="AO14" s="25">
        <f>SUMIF($C$11:$AN$11,"Ind*",C14:AN14)</f>
        <v>3</v>
      </c>
      <c r="AP14" s="25">
        <f>SUMIF($C$11:$AN$11,"I.Mad",C14:AN14)</f>
        <v>0</v>
      </c>
      <c r="AQ14" s="25">
        <f>SUM(AO14:AP14)</f>
        <v>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79.249441999064402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11.5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160.41499999999999</v>
      </c>
      <c r="AN41" s="36">
        <f>+SUM(AN24:AN40,AN18,AN12)</f>
        <v>0</v>
      </c>
      <c r="AO41" s="36">
        <f>SUM(AO12,AO18,AO24:AO37)</f>
        <v>160.41499999999999</v>
      </c>
      <c r="AP41" s="36">
        <f>SUM(AP12,AP18,AP24:AP37)</f>
        <v>0</v>
      </c>
      <c r="AQ41" s="36">
        <f t="shared" si="2"/>
        <v>160.41499999999999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2023-02-14T15:56:42Z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