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26" i="1" l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<sst xmlns="http://schemas.openxmlformats.org/spreadsheetml/2006/main" count="371" uniqueCount="69">
  <si>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</si>
  <si>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</si>
  <si>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</si>
  <si>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</si>
  <si>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</si>
  <si>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</si>
  <si>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</si>
  <si>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</si>
  <si>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</si>
  <si>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</si>
  <si>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</si>
  <si>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</si>
  <si>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</si>
  <si>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</si>
  <si>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</si>
  <si>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</si>
  <si>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</si>
  <si>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</si>
  <si>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</si>
  <si>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</si>
  <si>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</si>
  <si>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</si>
  <si>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</si>
  <si>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</si>
  <si>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</si>
  <si>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</si>
  <si>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</si>
  <si>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</si>
  <si>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</si>
  <si>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</si>
  <si>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</si>
  <si>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</si>
  <si>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</si>
  <si>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</si>
  <si>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</si>
  <si>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</si>
  <si>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</si>
  <si>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</si>
  <si>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</si>
  <si>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</si>
  <si>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</si>
  <si>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</si>
  <si>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</si>
  <si>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</si>
  <si>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</si>
  <si>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</si>
  <si>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</si>
  <si>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</si>
  <si>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</si>
  <si>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</si>
  <si>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</si>
  <si>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</si>
  <si>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</si>
  <si>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</si>
  <si>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</si>
  <si>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</si>
  <si>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</si>
  <si>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</si>
  <si>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</si>
  <si>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</si>
  <si>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</si>
  <si>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</si>
  <si>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</si>
  <si>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</si>
  <si>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R.M.N°463-2021-PRODUCE, R.M.N°167-2022-PRODUCE</t>
  </si>
  <si>
    <t>Puerto de Iloo por informar</t>
  </si>
  <si>
    <t>CPT/jsr</t>
  </si>
  <si>
    <t xml:space="preserve">        Fecha  : 11/05/2022</t>
  </si>
  <si>
    <t>Callao, 12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</si>
</sst>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topLeftCell="N1" zoomScale="23" zoomScaleNormal="23" workbookViewId="0">
      <selection activeCell="AA21" sqref="Z21:AA21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3009.09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1170</v>
      </c>
      <c r="R12" s="30">
        <v>0</v>
      </c>
      <c r="S12" s="30">
        <v>3260</v>
      </c>
      <c r="T12" s="30">
        <v>0</v>
      </c>
      <c r="U12" s="30">
        <v>0</v>
      </c>
      <c r="V12" s="30">
        <v>0</v>
      </c>
      <c r="W12" s="30">
        <v>7925</v>
      </c>
      <c r="X12" s="30">
        <v>605</v>
      </c>
      <c r="Y12" s="30">
        <v>7126.6699999999992</v>
      </c>
      <c r="Z12" s="30">
        <v>973.71500000000015</v>
      </c>
      <c r="AA12" s="30">
        <v>5423.0919999999996</v>
      </c>
      <c r="AB12" s="30">
        <v>0</v>
      </c>
      <c r="AC12" s="30">
        <v>9272.8339062091509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631.55000000000007</v>
      </c>
      <c r="AN12" s="30">
        <v>371.46500000000003</v>
      </c>
      <c r="AO12" s="30">
        <f>SUMIF($C$11:$AN$11,"Ind",C12:AN12)</f>
        <v>37818.235906209156</v>
      </c>
      <c r="AP12" s="30">
        <f>SUMIF($C$11:$AN$11,"I.Mad",C12:AN12)</f>
        <v>1950.1800000000003</v>
      </c>
      <c r="AQ12" s="30">
        <f>SUM(AO12:AP12)</f>
        <v>39768.415906209157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8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5</v>
      </c>
      <c r="R13" s="30" t="s">
        <v>34</v>
      </c>
      <c r="S13" s="30">
        <v>13</v>
      </c>
      <c r="T13" s="30" t="s">
        <v>34</v>
      </c>
      <c r="U13" s="30" t="s">
        <v>34</v>
      </c>
      <c r="V13" s="30" t="s">
        <v>34</v>
      </c>
      <c r="W13" s="30">
        <v>23</v>
      </c>
      <c r="X13" s="30">
        <v>14</v>
      </c>
      <c r="Y13" s="30">
        <v>67</v>
      </c>
      <c r="Z13" s="30">
        <v>28</v>
      </c>
      <c r="AA13" s="30">
        <v>24</v>
      </c>
      <c r="AB13" s="30" t="s">
        <v>34</v>
      </c>
      <c r="AC13" s="30">
        <v>37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4</v>
      </c>
      <c r="AN13" s="30">
        <v>4</v>
      </c>
      <c r="AO13" s="30">
        <f>SUMIF($C$11:$AN$11,"Ind*",C13:AN13)</f>
        <v>181</v>
      </c>
      <c r="AP13" s="30">
        <f>SUMIF($C$11:$AN$11,"I.Mad",C13:AN13)</f>
        <v>46</v>
      </c>
      <c r="AQ13" s="30">
        <f>SUM(AO13:AP13)</f>
        <v>227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3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3</v>
      </c>
      <c r="R14" s="30" t="s">
        <v>34</v>
      </c>
      <c r="S14" s="30">
        <v>6</v>
      </c>
      <c r="T14" s="30" t="s">
        <v>34</v>
      </c>
      <c r="U14" s="30" t="s">
        <v>34</v>
      </c>
      <c r="V14" s="30" t="s">
        <v>34</v>
      </c>
      <c r="W14" s="30">
        <v>4</v>
      </c>
      <c r="X14" s="30">
        <v>4</v>
      </c>
      <c r="Y14" s="30">
        <v>11</v>
      </c>
      <c r="Z14" s="30">
        <v>7</v>
      </c>
      <c r="AA14" s="30">
        <v>8</v>
      </c>
      <c r="AB14" s="30" t="s">
        <v>34</v>
      </c>
      <c r="AC14" s="30">
        <v>13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4</v>
      </c>
      <c r="AN14" s="30">
        <v>2</v>
      </c>
      <c r="AO14" s="30">
        <f>SUMIF($C$11:$AN$11,"Ind*",C14:AN14)</f>
        <v>52</v>
      </c>
      <c r="AP14" s="30">
        <f>SUMIF($C$11:$AN$11,"I.Mad",C14:AN14)</f>
        <v>13</v>
      </c>
      <c r="AQ14" s="30">
        <f>SUM(AO14:AP14)</f>
        <v>65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8.1868684114973345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0</v>
      </c>
      <c r="R15" s="30" t="s">
        <v>34</v>
      </c>
      <c r="S15" s="30">
        <v>6.9421605612944921</v>
      </c>
      <c r="T15" s="30" t="s">
        <v>34</v>
      </c>
      <c r="U15" s="30" t="s">
        <v>34</v>
      </c>
      <c r="V15" s="30" t="s">
        <v>34</v>
      </c>
      <c r="W15" s="30">
        <v>9.9634200029154592</v>
      </c>
      <c r="X15" s="30">
        <v>18.247398779244886</v>
      </c>
      <c r="Y15" s="30">
        <v>9.1366870008086281</v>
      </c>
      <c r="Z15" s="30">
        <v>25.293965124283545</v>
      </c>
      <c r="AA15" s="30">
        <v>2.34</v>
      </c>
      <c r="AB15" s="30" t="s">
        <v>34</v>
      </c>
      <c r="AC15" s="30">
        <v>11.488352538787877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26.3</v>
      </c>
      <c r="AN15" s="30">
        <v>25.7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14</v>
      </c>
      <c r="R16" s="36" t="s">
        <v>34</v>
      </c>
      <c r="S16" s="36">
        <v>13</v>
      </c>
      <c r="T16" s="36" t="s">
        <v>34</v>
      </c>
      <c r="U16" s="36" t="s">
        <v>34</v>
      </c>
      <c r="V16" s="36" t="s">
        <v>34</v>
      </c>
      <c r="W16" s="36">
        <v>12.5</v>
      </c>
      <c r="X16" s="36">
        <v>12.5</v>
      </c>
      <c r="Y16" s="36">
        <v>13</v>
      </c>
      <c r="Z16" s="36">
        <v>12.5</v>
      </c>
      <c r="AA16" s="36">
        <v>13.5</v>
      </c>
      <c r="AB16" s="36" t="s">
        <v>34</v>
      </c>
      <c r="AC16" s="36">
        <v>13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6">
        <v>0.42799999999999999</v>
      </c>
      <c r="AB30" s="42"/>
      <c r="AC30" s="45">
        <v>1.6140310457516338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2.0420310457516337</v>
      </c>
      <c r="AP30" s="30">
        <f t="shared" si="1"/>
        <v>0</v>
      </c>
      <c r="AQ30" s="42">
        <f t="shared" si="2"/>
        <v>2.0420310457516337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>
        <v>0.59206274509803924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0.59206274509803924</v>
      </c>
      <c r="AP39" s="30">
        <f t="shared" si="1"/>
        <v>0</v>
      </c>
      <c r="AQ39" s="42">
        <f t="shared" si="2"/>
        <v>0.59206274509803924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3009.09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1170</v>
      </c>
      <c r="R41" s="42">
        <f t="shared" si="3"/>
        <v>0</v>
      </c>
      <c r="S41" s="42">
        <f t="shared" si="3"/>
        <v>3260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7925</v>
      </c>
      <c r="X41" s="42">
        <f t="shared" si="3"/>
        <v>605</v>
      </c>
      <c r="Y41" s="42">
        <f t="shared" si="3"/>
        <v>7126.6699999999992</v>
      </c>
      <c r="Z41" s="42">
        <f t="shared" si="3"/>
        <v>973.71500000000015</v>
      </c>
      <c r="AA41" s="42">
        <f t="shared" si="3"/>
        <v>5423.5199999999995</v>
      </c>
      <c r="AB41" s="42">
        <f t="shared" si="3"/>
        <v>0</v>
      </c>
      <c r="AC41" s="42">
        <f t="shared" si="3"/>
        <v>9275.0400000000009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631.55000000000007</v>
      </c>
      <c r="AN41" s="42">
        <f t="shared" si="3"/>
        <v>371.46500000000003</v>
      </c>
      <c r="AO41" s="42">
        <f>SUM(AO12,AO18,AO24:AO37)</f>
        <v>37820.277937254905</v>
      </c>
      <c r="AP41" s="42">
        <f>SUM(AP12,AP18,AP24:AP37)</f>
        <v>1950.1800000000003</v>
      </c>
      <c r="AQ41" s="42">
        <f t="shared" si="2"/>
        <v>39770.457937254905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66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  <row r="47" spans="2:43" x14ac:dyDescent="0.35">
      <c r="C47" s="1" t="s">
        <v>65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2022-05-12T18:03:09Z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