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C483583A-55FF-4C42-A34C-B707378DFC52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<sst xmlns="http://schemas.openxmlformats.org/spreadsheetml/2006/main" count="402" uniqueCount="68">
  <si>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</si>
  <si>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</si>
  <si>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</si>
  <si>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</si>
  <si>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</si>
  <si>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</si>
  <si>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</si>
  <si>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</si>
  <si>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</si>
  <si>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</si>
  <si>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</si>
  <si>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</si>
  <si>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</si>
  <si>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</si>
  <si>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</si>
  <si>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</si>
  <si>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</si>
  <si>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</si>
  <si>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</si>
  <si>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</si>
  <si>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</si>
  <si>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</si>
  <si>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</si>
  <si>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</si>
  <si>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</si>
  <si>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</si>
  <si>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</si>
  <si>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</si>
  <si>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</si>
  <si>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</si>
  <si>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</si>
  <si>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</si>
  <si>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</si>
  <si>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</si>
  <si>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</si>
  <si>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</si>
  <si>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</si>
  <si>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</si>
  <si>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</si>
  <si>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</si>
  <si>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</si>
  <si>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</si>
  <si>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</si>
  <si>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</si>
  <si>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</si>
  <si>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</si>
  <si>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</si>
  <si>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</si>
  <si>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</si>
  <si>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</si>
  <si>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</si>
  <si>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</si>
  <si>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</si>
  <si>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</si>
  <si>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</si>
  <si>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</si>
  <si>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</si>
  <si>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</si>
  <si>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</si>
  <si>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</si>
  <si>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</si>
  <si>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</si>
  <si>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</si>
  <si>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</si>
  <si>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</si>
  <si>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Callao, 13 de febrero del 2022</t>
  </si>
  <si>
    <t xml:space="preserve">        Fecha  : 12/02/2023</t>
  </si>
  <si>
    <t>R.M.N° 446-2022-PRODUCE, R.M.N°043-2023-PRODUCE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</si>
</sst>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D1" zoomScale="23" zoomScaleNormal="23" workbookViewId="0">
      <selection activeCell="AJ20" sqref="AJ20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66</v>
      </c>
      <c r="AP8" s="63"/>
      <c r="AQ8" s="63"/>
    </row>
    <row r="9" spans="2:48" ht="27.75" x14ac:dyDescent="0.4">
      <c r="B9" s="4" t="s">
        <v>6</v>
      </c>
      <c r="C9" s="10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123.70999999999998</v>
      </c>
      <c r="AL12" s="25">
        <v>0</v>
      </c>
      <c r="AM12" s="25">
        <v>531.19499999999994</v>
      </c>
      <c r="AN12" s="25">
        <v>292.32499999999993</v>
      </c>
      <c r="AO12" s="25">
        <f>SUMIF($C$11:$AN$11,"Ind",C12:AN12)</f>
        <v>654.90499999999997</v>
      </c>
      <c r="AP12" s="25">
        <f>SUMIF($C$11:$AN$11,"I.Mad",C12:AN12)</f>
        <v>292.32499999999993</v>
      </c>
      <c r="AQ12" s="25">
        <f>SUM(AO12:AP12)</f>
        <v>947.2299999999999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>
        <v>6</v>
      </c>
      <c r="AL13" s="25" t="s">
        <v>33</v>
      </c>
      <c r="AM13" s="25">
        <v>13</v>
      </c>
      <c r="AN13" s="25">
        <v>15</v>
      </c>
      <c r="AO13" s="25">
        <f>SUMIF($C$11:$AN$11,"Ind*",C13:AN13)</f>
        <v>19</v>
      </c>
      <c r="AP13" s="25">
        <f>SUMIF($C$11:$AN$11,"I.Mad",C13:AN13)</f>
        <v>15</v>
      </c>
      <c r="AQ13" s="25">
        <f>SUM(AO13:AP13)</f>
        <v>34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>
        <v>3</v>
      </c>
      <c r="AL14" s="25" t="s">
        <v>33</v>
      </c>
      <c r="AM14" s="25">
        <v>4</v>
      </c>
      <c r="AN14" s="25">
        <v>3</v>
      </c>
      <c r="AO14" s="25">
        <f>SUMIF($C$11:$AN$11,"Ind*",C14:AN14)</f>
        <v>7</v>
      </c>
      <c r="AP14" s="25">
        <f>SUMIF($C$11:$AN$11,"I.Mad",C14:AN14)</f>
        <v>3</v>
      </c>
      <c r="AQ14" s="25">
        <f>SUM(AO14:AP14)</f>
        <v>10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>
        <v>62.695671909422678</v>
      </c>
      <c r="AL15" s="25" t="s">
        <v>33</v>
      </c>
      <c r="AM15" s="25">
        <v>77.137596885454286</v>
      </c>
      <c r="AN15" s="25">
        <v>79.978532736972227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>
        <v>11.5</v>
      </c>
      <c r="AL16" s="30" t="s">
        <v>33</v>
      </c>
      <c r="AM16" s="30">
        <v>11</v>
      </c>
      <c r="AN16" s="30">
        <v>11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123.70999999999998</v>
      </c>
      <c r="AL41" s="36">
        <f t="shared" si="3"/>
        <v>0</v>
      </c>
      <c r="AM41" s="36">
        <f t="shared" si="3"/>
        <v>531.19499999999994</v>
      </c>
      <c r="AN41" s="36">
        <f>+SUM(AN24:AN40,AN18,AN12)</f>
        <v>292.32499999999993</v>
      </c>
      <c r="AO41" s="36">
        <f>SUM(AO12,AO18,AO24:AO37)</f>
        <v>654.90499999999997</v>
      </c>
      <c r="AP41" s="36">
        <f>SUM(AP12,AP18,AP24:AP37)</f>
        <v>292.32499999999993</v>
      </c>
      <c r="AQ41" s="36">
        <f t="shared" si="2"/>
        <v>947.2299999999999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65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2023-02-14T16:34:33Z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