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2497FD31-11DA-46E4-BDB1-20C6F33ED4F0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<sst xmlns="http://schemas.openxmlformats.org/spreadsheetml/2006/main" count="356" uniqueCount="69">
  <si>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</si>
  <si>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</si>
  <si>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</si>
  <si>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</si>
  <si>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</si>
  <si>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</si>
  <si>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</si>
  <si>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</si>
  <si>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</si>
  <si>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</si>
  <si>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</si>
  <si>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</si>
  <si>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</si>
  <si>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</si>
  <si>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</si>
  <si>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</si>
  <si>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</si>
  <si>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</si>
  <si>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</si>
  <si>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</si>
  <si>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</si>
  <si>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</si>
  <si>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</si>
  <si>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</si>
  <si>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</si>
  <si>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</si>
  <si>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</si>
  <si>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</si>
  <si>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</si>
  <si>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</si>
  <si>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</si>
  <si>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</si>
  <si>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</si>
  <si>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</si>
  <si>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</si>
  <si>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</si>
  <si>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</si>
  <si>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</si>
  <si>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</si>
  <si>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</si>
  <si>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</si>
  <si>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</si>
  <si>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</si>
  <si>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</si>
  <si>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</si>
  <si>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</si>
  <si>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</si>
  <si>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</si>
  <si>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</si>
  <si>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</si>
  <si>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</si>
  <si>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</si>
  <si>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</si>
  <si>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</si>
  <si>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</si>
  <si>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</si>
  <si>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</si>
  <si>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</si>
  <si>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</si>
  <si>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</si>
  <si>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</si>
  <si>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</si>
  <si>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</si>
  <si>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</si>
  <si>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</si>
  <si>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</si>
  <si>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S/M</t>
  </si>
  <si>
    <t>Callao, 14 de junio del 2022</t>
  </si>
  <si>
    <t xml:space="preserve">        Fecha  : 13/06/2022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</si>
</sst>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G43" sqref="G4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68</v>
      </c>
      <c r="AP8" s="69"/>
      <c r="AQ8" s="69"/>
    </row>
    <row r="9" spans="2:48" ht="28.2" x14ac:dyDescent="0.5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2553</v>
      </c>
      <c r="G12" s="30">
        <v>5060.2049999999999</v>
      </c>
      <c r="H12" s="30">
        <v>270.83500000000004</v>
      </c>
      <c r="I12" s="30">
        <v>15178.05</v>
      </c>
      <c r="J12" s="30">
        <v>9629.2000000000007</v>
      </c>
      <c r="K12" s="30">
        <v>1364.71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4005</v>
      </c>
      <c r="R12" s="30">
        <v>0</v>
      </c>
      <c r="S12" s="30">
        <v>4045</v>
      </c>
      <c r="T12" s="30">
        <v>0</v>
      </c>
      <c r="U12" s="30">
        <v>1300</v>
      </c>
      <c r="V12" s="30">
        <v>1208</v>
      </c>
      <c r="W12" s="30">
        <v>5050</v>
      </c>
      <c r="X12" s="30">
        <v>200</v>
      </c>
      <c r="Y12" s="30">
        <v>5018.53</v>
      </c>
      <c r="Z12" s="30">
        <v>977.73</v>
      </c>
      <c r="AA12" s="30">
        <v>380.745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316.88499999999999</v>
      </c>
      <c r="AN12" s="30">
        <v>0</v>
      </c>
      <c r="AO12" s="30">
        <f>SUMIF($C$11:$AN$11,"Ind",C12:AN12)</f>
        <v>41719.125</v>
      </c>
      <c r="AP12" s="30">
        <f>SUMIF($C$11:$AN$11,"I.Mad",C12:AN12)</f>
        <v>14838.764999999999</v>
      </c>
      <c r="AQ12" s="30">
        <f>SUM(AO12:AP12)</f>
        <v>56557.89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>
        <v>41</v>
      </c>
      <c r="G13" s="30">
        <v>21</v>
      </c>
      <c r="H13" s="30">
        <v>4</v>
      </c>
      <c r="I13" s="30">
        <v>78</v>
      </c>
      <c r="J13" s="30">
        <v>145</v>
      </c>
      <c r="K13" s="30">
        <v>8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21</v>
      </c>
      <c r="R13" s="30" t="s">
        <v>34</v>
      </c>
      <c r="S13" s="30">
        <v>14</v>
      </c>
      <c r="T13" s="30" t="s">
        <v>34</v>
      </c>
      <c r="U13" s="30">
        <v>5</v>
      </c>
      <c r="V13" s="30">
        <v>14</v>
      </c>
      <c r="W13" s="30">
        <v>27</v>
      </c>
      <c r="X13" s="30">
        <v>2</v>
      </c>
      <c r="Y13" s="30">
        <v>35</v>
      </c>
      <c r="Z13" s="30">
        <v>11</v>
      </c>
      <c r="AA13" s="30">
        <v>1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4</v>
      </c>
      <c r="AN13" s="30" t="s">
        <v>34</v>
      </c>
      <c r="AO13" s="30">
        <f>SUMIF($C$11:$AN$11,"Ind*",C13:AN13)</f>
        <v>214</v>
      </c>
      <c r="AP13" s="30">
        <f>SUMIF($C$11:$AN$11,"I.Mad",C13:AN13)</f>
        <v>217</v>
      </c>
      <c r="AQ13" s="30">
        <f>SUM(AO13:AP13)</f>
        <v>431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66</v>
      </c>
      <c r="G14" s="30">
        <v>6</v>
      </c>
      <c r="H14" s="30">
        <v>1</v>
      </c>
      <c r="I14" s="30">
        <v>6</v>
      </c>
      <c r="J14" s="30">
        <v>19</v>
      </c>
      <c r="K14" s="30" t="s">
        <v>66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10</v>
      </c>
      <c r="R14" s="30" t="s">
        <v>34</v>
      </c>
      <c r="S14" s="30">
        <v>5</v>
      </c>
      <c r="T14" s="30" t="s">
        <v>34</v>
      </c>
      <c r="U14" s="30">
        <v>2</v>
      </c>
      <c r="V14" s="30">
        <v>7</v>
      </c>
      <c r="W14" s="30">
        <v>6</v>
      </c>
      <c r="X14" s="30">
        <v>2</v>
      </c>
      <c r="Y14" s="30">
        <v>11</v>
      </c>
      <c r="Z14" s="30">
        <v>6</v>
      </c>
      <c r="AA14" s="30">
        <v>1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 t="s">
        <v>34</v>
      </c>
      <c r="AO14" s="30">
        <f>SUMIF($C$11:$AN$11,"Ind*",C14:AN14)</f>
        <v>50</v>
      </c>
      <c r="AP14" s="30">
        <f>SUMIF($C$11:$AN$11,"I.Mad",C14:AN14)</f>
        <v>35</v>
      </c>
      <c r="AQ14" s="30">
        <f>SUM(AO14:AP14)</f>
        <v>85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50.355870943439726</v>
      </c>
      <c r="H15" s="30">
        <v>84.117647058823536</v>
      </c>
      <c r="I15" s="30">
        <v>33.659619778630862</v>
      </c>
      <c r="J15" s="30">
        <v>29.331681757256746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25.696286098026022</v>
      </c>
      <c r="R15" s="30" t="s">
        <v>34</v>
      </c>
      <c r="S15" s="30">
        <v>17.182885873421913</v>
      </c>
      <c r="T15" s="30" t="s">
        <v>34</v>
      </c>
      <c r="U15" s="30">
        <v>50.937362173486662</v>
      </c>
      <c r="V15" s="30">
        <v>21.284478840942757</v>
      </c>
      <c r="W15" s="30">
        <v>20.350686237671383</v>
      </c>
      <c r="X15" s="30">
        <v>15.999132294738205</v>
      </c>
      <c r="Y15" s="30">
        <v>21.33727</v>
      </c>
      <c r="Z15" s="30">
        <v>12.061909999999999</v>
      </c>
      <c r="AA15" s="30">
        <v>0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32.084647954797525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12</v>
      </c>
      <c r="H16" s="36">
        <v>11</v>
      </c>
      <c r="I16" s="36">
        <v>12.5</v>
      </c>
      <c r="J16" s="36">
        <v>12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</v>
      </c>
      <c r="R16" s="36" t="s">
        <v>34</v>
      </c>
      <c r="S16" s="36">
        <v>12.5</v>
      </c>
      <c r="T16" s="36" t="s">
        <v>34</v>
      </c>
      <c r="U16" s="36">
        <v>12</v>
      </c>
      <c r="V16" s="36">
        <v>12.5</v>
      </c>
      <c r="W16" s="36">
        <v>12.5</v>
      </c>
      <c r="X16" s="36">
        <v>13</v>
      </c>
      <c r="Y16" s="36">
        <v>12.5</v>
      </c>
      <c r="Z16" s="36">
        <v>13</v>
      </c>
      <c r="AA16" s="36">
        <v>12.5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2553</v>
      </c>
      <c r="G41" s="42">
        <f t="shared" si="3"/>
        <v>5060.2049999999999</v>
      </c>
      <c r="H41" s="42">
        <f t="shared" si="3"/>
        <v>270.83500000000004</v>
      </c>
      <c r="I41" s="42">
        <f t="shared" si="3"/>
        <v>15178.05</v>
      </c>
      <c r="J41" s="42">
        <f t="shared" si="3"/>
        <v>9629.2000000000007</v>
      </c>
      <c r="K41" s="42">
        <f t="shared" si="3"/>
        <v>1364.71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4005</v>
      </c>
      <c r="R41" s="42">
        <f t="shared" si="3"/>
        <v>0</v>
      </c>
      <c r="S41" s="42">
        <f t="shared" si="3"/>
        <v>4045</v>
      </c>
      <c r="T41" s="42">
        <f t="shared" si="3"/>
        <v>0</v>
      </c>
      <c r="U41" s="42">
        <f t="shared" si="3"/>
        <v>1300</v>
      </c>
      <c r="V41" s="42">
        <f t="shared" si="3"/>
        <v>1208</v>
      </c>
      <c r="W41" s="42">
        <f t="shared" si="3"/>
        <v>5050</v>
      </c>
      <c r="X41" s="42">
        <f t="shared" si="3"/>
        <v>200</v>
      </c>
      <c r="Y41" s="42">
        <f t="shared" si="3"/>
        <v>5018.53</v>
      </c>
      <c r="Z41" s="42">
        <f t="shared" si="3"/>
        <v>977.73</v>
      </c>
      <c r="AA41" s="42">
        <f t="shared" si="3"/>
        <v>380.745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316.88499999999999</v>
      </c>
      <c r="AN41" s="42">
        <f t="shared" si="3"/>
        <v>0</v>
      </c>
      <c r="AO41" s="42">
        <f>SUM(AO12,AO18,AO24:AO37)</f>
        <v>41719.125</v>
      </c>
      <c r="AP41" s="42">
        <f>SUM(AP12,AP18,AP24:AP37)</f>
        <v>14838.764999999999</v>
      </c>
      <c r="AQ41" s="42">
        <f t="shared" si="2"/>
        <v>56557.89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2022-06-15T01:35:57Z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