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<sst xmlns="http://schemas.openxmlformats.org/spreadsheetml/2006/main" count="357" uniqueCount="69">
  <si>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</si>
  <si>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</si>
  <si>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</si>
  <si>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</si>
  <si>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</si>
  <si>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</si>
  <si>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</si>
  <si>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</si>
  <si>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</si>
  <si>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</si>
  <si>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</si>
  <si>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</si>
  <si>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</si>
  <si>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</si>
  <si>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</si>
  <si>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</si>
  <si>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</si>
  <si>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</si>
  <si>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</si>
  <si>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</si>
  <si>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</si>
  <si>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</si>
  <si>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</si>
  <si>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</si>
  <si>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</si>
  <si>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</si>
  <si>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</si>
  <si>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</si>
  <si>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</si>
  <si>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</si>
  <si>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</si>
  <si>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</si>
  <si>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</si>
  <si>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</si>
  <si>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</si>
  <si>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</si>
  <si>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</si>
  <si>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</si>
  <si>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</si>
  <si>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</si>
  <si>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</si>
  <si>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</si>
  <si>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</si>
  <si>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</si>
  <si>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</si>
  <si>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</si>
  <si>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</si>
  <si>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</si>
  <si>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</si>
  <si>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</si>
  <si>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</si>
  <si>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</si>
  <si>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</si>
  <si>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</si>
  <si>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</si>
  <si>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</si>
  <si>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</si>
  <si>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</si>
  <si>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</si>
  <si>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</si>
  <si>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</si>
  <si>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</si>
  <si>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</si>
  <si>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</si>
  <si>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 xml:space="preserve">           Atención: Sr. Alfonso Miranda Eyzaguirre</t>
  </si>
  <si>
    <t>R.M.N°249-2020-PRODUCE, R.M.N° 383-2020-PRODUCE</t>
  </si>
  <si>
    <t>SM</t>
  </si>
  <si>
    <t xml:space="preserve">        Fecha  : 14/11/2020</t>
  </si>
  <si>
    <t>Callao, 27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</si>
</sst>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2" zoomScale="23" zoomScaleNormal="23" workbookViewId="0">
      <selection activeCell="AU50" sqref="AU5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2186.9999999999995</v>
      </c>
      <c r="G12" s="23">
        <v>17.45</v>
      </c>
      <c r="H12" s="23">
        <v>4729.8099999999995</v>
      </c>
      <c r="I12" s="23">
        <v>2778.93</v>
      </c>
      <c r="J12" s="23">
        <v>1864.4</v>
      </c>
      <c r="K12" s="23">
        <v>113.01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3230</v>
      </c>
      <c r="R12" s="23">
        <v>0</v>
      </c>
      <c r="S12" s="23">
        <v>2955</v>
      </c>
      <c r="T12" s="23">
        <v>150</v>
      </c>
      <c r="U12" s="23">
        <v>1035</v>
      </c>
      <c r="V12" s="23">
        <v>700</v>
      </c>
      <c r="W12" s="23">
        <v>4154</v>
      </c>
      <c r="X12" s="23">
        <v>0</v>
      </c>
      <c r="Y12" s="23">
        <v>7382</v>
      </c>
      <c r="Z12" s="23">
        <v>660</v>
      </c>
      <c r="AA12" s="23">
        <v>5798.7677962028365</v>
      </c>
      <c r="AB12" s="23">
        <v>0</v>
      </c>
      <c r="AC12" s="23">
        <v>6099.619318181818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33563.777114384655</v>
      </c>
      <c r="AP12" s="23">
        <f>SUMIF($C$11:$AN$11,"I.Mad",C12:AN12)</f>
        <v>10291.209999999999</v>
      </c>
      <c r="AQ12" s="23">
        <f>SUM(AO12:AP12)</f>
        <v>43854.987114384654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44</v>
      </c>
      <c r="G13" s="23">
        <v>1</v>
      </c>
      <c r="H13" s="23">
        <v>126</v>
      </c>
      <c r="I13" s="23">
        <v>29</v>
      </c>
      <c r="J13" s="23">
        <v>44</v>
      </c>
      <c r="K13" s="23">
        <v>3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16</v>
      </c>
      <c r="R13" s="23" t="s">
        <v>31</v>
      </c>
      <c r="S13" s="23">
        <v>12</v>
      </c>
      <c r="T13" s="23">
        <v>2</v>
      </c>
      <c r="U13" s="23">
        <v>6</v>
      </c>
      <c r="V13" s="23">
        <v>10</v>
      </c>
      <c r="W13" s="23">
        <v>20</v>
      </c>
      <c r="X13" s="23" t="s">
        <v>31</v>
      </c>
      <c r="Y13" s="23">
        <v>40</v>
      </c>
      <c r="Z13" s="23">
        <v>7</v>
      </c>
      <c r="AA13" s="23">
        <v>21</v>
      </c>
      <c r="AB13" s="23" t="s">
        <v>31</v>
      </c>
      <c r="AC13" s="23">
        <v>22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170</v>
      </c>
      <c r="AP13" s="23">
        <f>SUMIF($C$11:$AN$11,"I.Mad",C13:AN13)</f>
        <v>233</v>
      </c>
      <c r="AQ13" s="23">
        <f>SUM(AO13:AP13)</f>
        <v>403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4</v>
      </c>
      <c r="G14" s="23">
        <v>1</v>
      </c>
      <c r="H14" s="23">
        <v>12</v>
      </c>
      <c r="I14" s="23">
        <v>16</v>
      </c>
      <c r="J14" s="23">
        <v>24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10</v>
      </c>
      <c r="R14" s="23" t="s">
        <v>31</v>
      </c>
      <c r="S14" s="23">
        <v>4</v>
      </c>
      <c r="T14" s="23">
        <v>1</v>
      </c>
      <c r="U14" s="23">
        <v>5</v>
      </c>
      <c r="V14" s="23">
        <v>4</v>
      </c>
      <c r="W14" s="23">
        <v>10</v>
      </c>
      <c r="X14" s="23" t="s">
        <v>31</v>
      </c>
      <c r="Y14" s="23">
        <v>3</v>
      </c>
      <c r="Z14" s="23">
        <v>3</v>
      </c>
      <c r="AA14" s="23">
        <v>7</v>
      </c>
      <c r="AB14" s="23" t="s">
        <v>31</v>
      </c>
      <c r="AC14" s="23">
        <v>10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66</v>
      </c>
      <c r="AP14" s="23">
        <f>SUMIF($C$11:$AN$11,"I.Mad",C14:AN14)</f>
        <v>48</v>
      </c>
      <c r="AQ14" s="23">
        <f>SUM(AO14:AP14)</f>
        <v>114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0.41951361752399058</v>
      </c>
      <c r="G15" s="23">
        <v>0</v>
      </c>
      <c r="H15" s="23">
        <v>0</v>
      </c>
      <c r="I15" s="23">
        <v>0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1.4016054623850376</v>
      </c>
      <c r="R15" s="23" t="s">
        <v>31</v>
      </c>
      <c r="S15" s="23">
        <v>0</v>
      </c>
      <c r="T15" s="23">
        <v>0</v>
      </c>
      <c r="U15" s="23">
        <v>3.9536519604498537</v>
      </c>
      <c r="V15" s="23">
        <v>0</v>
      </c>
      <c r="W15" s="23">
        <v>19.389697259813513</v>
      </c>
      <c r="X15" s="23" t="s">
        <v>31</v>
      </c>
      <c r="Y15" s="23">
        <v>14.73047906341138</v>
      </c>
      <c r="Z15" s="23">
        <v>27.397301284699573</v>
      </c>
      <c r="AA15" s="23">
        <v>10.484016848866245</v>
      </c>
      <c r="AB15" s="23" t="s">
        <v>31</v>
      </c>
      <c r="AC15" s="23">
        <v>16.345837465901479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14</v>
      </c>
      <c r="G16" s="29">
        <v>14</v>
      </c>
      <c r="H16" s="29">
        <v>14</v>
      </c>
      <c r="I16" s="29">
        <v>14</v>
      </c>
      <c r="J16" s="29">
        <v>14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</v>
      </c>
      <c r="R16" s="29" t="s">
        <v>31</v>
      </c>
      <c r="S16" s="29">
        <v>14</v>
      </c>
      <c r="T16" s="29">
        <v>14.5</v>
      </c>
      <c r="U16" s="29">
        <v>13.5</v>
      </c>
      <c r="V16" s="29">
        <v>14</v>
      </c>
      <c r="W16" s="29">
        <v>12.5</v>
      </c>
      <c r="X16" s="29" t="s">
        <v>31</v>
      </c>
      <c r="Y16" s="29">
        <v>12</v>
      </c>
      <c r="Z16" s="29">
        <v>12</v>
      </c>
      <c r="AA16" s="29">
        <v>12</v>
      </c>
      <c r="AB16" s="29" t="s">
        <v>31</v>
      </c>
      <c r="AC16" s="29">
        <v>12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1.2322037971641433</v>
      </c>
      <c r="AB30" s="35"/>
      <c r="AC30" s="37">
        <v>0.38068181818181818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1.6128856153459614</v>
      </c>
      <c r="AP30" s="23">
        <f t="shared" si="1"/>
        <v>0</v>
      </c>
      <c r="AQ30" s="35">
        <f t="shared" si="2"/>
        <v>1.6128856153459614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1.0967731467396815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1.0967731467396815</v>
      </c>
      <c r="AP40" s="23">
        <f t="shared" si="1"/>
        <v>0</v>
      </c>
      <c r="AQ40" s="35">
        <f t="shared" si="2"/>
        <v>1.0967731467396815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2186.9999999999995</v>
      </c>
      <c r="G41" s="35">
        <f t="shared" si="3"/>
        <v>17.45</v>
      </c>
      <c r="H41" s="35">
        <f t="shared" si="3"/>
        <v>4729.8099999999995</v>
      </c>
      <c r="I41" s="35">
        <f t="shared" si="3"/>
        <v>2778.93</v>
      </c>
      <c r="J41" s="35">
        <f t="shared" si="3"/>
        <v>1864.4</v>
      </c>
      <c r="K41" s="35">
        <f t="shared" si="3"/>
        <v>113.01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3230</v>
      </c>
      <c r="R41" s="35">
        <f t="shared" si="3"/>
        <v>0</v>
      </c>
      <c r="S41" s="35">
        <f t="shared" si="3"/>
        <v>2955</v>
      </c>
      <c r="T41" s="35">
        <f t="shared" si="3"/>
        <v>150</v>
      </c>
      <c r="U41" s="35">
        <f t="shared" si="3"/>
        <v>1035</v>
      </c>
      <c r="V41" s="35">
        <f t="shared" si="3"/>
        <v>700</v>
      </c>
      <c r="W41" s="35">
        <f t="shared" si="3"/>
        <v>4154</v>
      </c>
      <c r="X41" s="35">
        <f t="shared" si="3"/>
        <v>0</v>
      </c>
      <c r="Y41" s="35">
        <f t="shared" si="3"/>
        <v>7382</v>
      </c>
      <c r="Z41" s="35">
        <f t="shared" si="3"/>
        <v>660</v>
      </c>
      <c r="AA41" s="35">
        <f t="shared" si="3"/>
        <v>5801.0967731467399</v>
      </c>
      <c r="AB41" s="35">
        <f t="shared" si="3"/>
        <v>0</v>
      </c>
      <c r="AC41" s="35">
        <f t="shared" si="3"/>
        <v>6100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33565.39</v>
      </c>
      <c r="AP41" s="35">
        <f>SUM(AP12,AP18,AP24:AP37)</f>
        <v>10291.209999999999</v>
      </c>
      <c r="AQ41" s="35">
        <f t="shared" si="2"/>
        <v>43856.6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15.7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2020-11-27T21:20:52Z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