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8_{5D774DC8-E2C5-4567-8D92-4249D9DA7A96}" xr6:coauthVersionLast="47" xr6:coauthVersionMax="47" xr10:uidLastSave="{00000000-0000-0000-0000-000000000000}"/>
  <bookViews>
    <workbookView showSheetTabs="0" xWindow="-120" yWindow="-120" windowWidth="20730" windowHeight="1104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O12" i="1" l="1"/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<sst xmlns="http://schemas.openxmlformats.org/spreadsheetml/2006/main" count="362" uniqueCount="69">
  <si>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</si>
  <si>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</si>
  <si>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</si>
  <si>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</si>
  <si>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</si>
  <si>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</si>
  <si>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</si>
  <si>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</si>
  <si>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</si>
  <si>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</si>
  <si>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</si>
  <si>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</si>
  <si>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</si>
  <si>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</si>
  <si>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</si>
  <si>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</si>
  <si>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</si>
  <si>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</si>
  <si>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</si>
  <si>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</si>
  <si>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</si>
  <si>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</si>
  <si>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</si>
  <si>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</si>
  <si>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</si>
  <si>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</si>
  <si>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</si>
  <si>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</si>
  <si>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</si>
  <si>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</si>
  <si>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</si>
  <si>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</si>
  <si>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</si>
  <si>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</si>
  <si>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</si>
  <si>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</si>
  <si>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</si>
  <si>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</si>
  <si>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</si>
  <si>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</si>
  <si>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</si>
  <si>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</si>
  <si>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</si>
  <si>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</si>
  <si>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</si>
  <si>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</si>
  <si>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</si>
  <si>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</si>
  <si>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</si>
  <si>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</si>
  <si>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</si>
  <si>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</si>
  <si>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</si>
  <si>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</si>
  <si>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</si>
  <si>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</si>
  <si>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</si>
  <si>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</si>
  <si>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</si>
  <si>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</si>
  <si>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</si>
  <si>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</si>
  <si>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</si>
  <si>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</si>
  <si>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R.M.N°381-2022-PRODUCE</t>
  </si>
  <si>
    <t>SM</t>
  </si>
  <si>
    <t xml:space="preserve">           Atención: Sra. Sandra Belaunde Arnillas</t>
  </si>
  <si>
    <t xml:space="preserve">        Fecha  : 21/12/2022</t>
  </si>
  <si>
    <t>Callao, 22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</si>
</sst>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5" fillId="0" borderId="0" xfId="0" applyFont="1"/>
    <xf numFmtId="0" fontId="6" fillId="0" borderId="0" xfId="8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/>
    <xf numFmtId="168" fontId="23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1" fontId="9" fillId="0" borderId="0" xfId="0" applyNumberFormat="1" applyFont="1" applyAlignment="1">
      <alignment horizontal="center"/>
    </xf>
    <xf numFmtId="0" fontId="16" fillId="0" borderId="0" xfId="0" applyFont="1"/>
    <xf numFmtId="1" fontId="24" fillId="0" borderId="0" xfId="0" applyNumberFormat="1" applyFont="1" applyProtection="1">
      <protection locked="0"/>
    </xf>
    <xf numFmtId="1" fontId="20" fillId="0" borderId="0" xfId="0" applyNumberFormat="1" applyFont="1" applyAlignment="1">
      <alignment horizontal="center"/>
    </xf>
    <xf numFmtId="0" fontId="25" fillId="0" borderId="0" xfId="0" applyFont="1" applyAlignment="1">
      <alignment horizontal="left"/>
    </xf>
    <xf numFmtId="1" fontId="24" fillId="0" borderId="0" xfId="0" applyNumberFormat="1" applyFont="1" applyAlignment="1" applyProtection="1">
      <alignment horizontal="right"/>
      <protection locked="0"/>
    </xf>
    <xf numFmtId="168" fontId="20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zoomScale="23" zoomScaleNormal="23" workbookViewId="0">
      <selection activeCell="M28" sqref="M28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1" t="s">
        <v>66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2:48" ht="45" customHeight="1" x14ac:dyDescent="0.5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3" t="s">
        <v>4</v>
      </c>
      <c r="AN6" s="63"/>
      <c r="AO6" s="63"/>
      <c r="AP6" s="63"/>
      <c r="AQ6" s="6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4"/>
      <c r="AP7" s="64"/>
      <c r="AQ7" s="6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3" t="s">
        <v>67</v>
      </c>
      <c r="AP8" s="63"/>
      <c r="AQ8" s="63"/>
    </row>
    <row r="9" spans="2:48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60" t="s">
        <v>19</v>
      </c>
      <c r="Z10" s="60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59" t="s">
        <v>27</v>
      </c>
      <c r="AP10" s="59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/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3471.01</v>
      </c>
      <c r="G12" s="25">
        <v>10712.795</v>
      </c>
      <c r="H12" s="25">
        <v>3775.0550000000003</v>
      </c>
      <c r="I12" s="25">
        <v>6041.83</v>
      </c>
      <c r="J12" s="25">
        <v>1660.4</v>
      </c>
      <c r="K12" s="25">
        <v>370.7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5050</v>
      </c>
      <c r="R12" s="25">
        <v>446</v>
      </c>
      <c r="S12" s="25">
        <v>3055</v>
      </c>
      <c r="T12" s="25">
        <v>463</v>
      </c>
      <c r="U12" s="25">
        <v>1380</v>
      </c>
      <c r="V12" s="25">
        <v>0</v>
      </c>
      <c r="W12" s="25">
        <v>1228</v>
      </c>
      <c r="X12" s="25">
        <v>271.80500000000001</v>
      </c>
      <c r="Y12" s="25">
        <v>1137.875</v>
      </c>
      <c r="Z12" s="25">
        <v>1417.7650000000001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28976.2</v>
      </c>
      <c r="AP12" s="25">
        <f>SUMIF($C$11:$AN$11,"I.Mad",C12:AN12)</f>
        <v>11059.035</v>
      </c>
      <c r="AQ12" s="25">
        <f>SUM(AO12:AP12)</f>
        <v>40035.235000000001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>
        <v>58</v>
      </c>
      <c r="G13" s="25">
        <v>40</v>
      </c>
      <c r="H13" s="25">
        <v>79</v>
      </c>
      <c r="I13" s="25">
        <v>34</v>
      </c>
      <c r="J13" s="25">
        <v>37</v>
      </c>
      <c r="K13" s="25">
        <v>5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>
        <v>33</v>
      </c>
      <c r="R13" s="25">
        <v>7</v>
      </c>
      <c r="S13" s="25">
        <v>20</v>
      </c>
      <c r="T13" s="25">
        <v>9</v>
      </c>
      <c r="U13" s="25">
        <v>9</v>
      </c>
      <c r="V13" s="25" t="s">
        <v>33</v>
      </c>
      <c r="W13" s="25">
        <v>8</v>
      </c>
      <c r="X13" s="25">
        <v>3</v>
      </c>
      <c r="Y13" s="25">
        <v>13</v>
      </c>
      <c r="Z13" s="25">
        <v>23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162</v>
      </c>
      <c r="AP13" s="25">
        <f>SUMIF($C$11:$AN$11,"I.Mad",C13:AN13)</f>
        <v>209</v>
      </c>
      <c r="AQ13" s="25">
        <f>SUM(AO13:AP13)</f>
        <v>371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>
        <v>8</v>
      </c>
      <c r="G14" s="25">
        <v>9</v>
      </c>
      <c r="H14" s="25">
        <v>10</v>
      </c>
      <c r="I14" s="25">
        <v>2</v>
      </c>
      <c r="J14" s="25" t="s">
        <v>65</v>
      </c>
      <c r="K14" s="25" t="s">
        <v>65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>
        <v>10</v>
      </c>
      <c r="R14" s="25" t="s">
        <v>65</v>
      </c>
      <c r="S14" s="25">
        <v>7</v>
      </c>
      <c r="T14" s="25">
        <v>2</v>
      </c>
      <c r="U14" s="25">
        <v>5</v>
      </c>
      <c r="V14" s="25" t="s">
        <v>33</v>
      </c>
      <c r="W14" s="25">
        <v>4</v>
      </c>
      <c r="X14" s="25">
        <v>2</v>
      </c>
      <c r="Y14" s="25">
        <v>6</v>
      </c>
      <c r="Z14" s="25">
        <v>8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43</v>
      </c>
      <c r="AP14" s="25">
        <f>SUMIF($C$11:$AN$11,"I.Mad",C14:AN14)</f>
        <v>30</v>
      </c>
      <c r="AQ14" s="25">
        <f>SUM(AO14:AP14)</f>
        <v>73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>
        <v>53.387342380036692</v>
      </c>
      <c r="G15" s="25">
        <v>11.647303033531253</v>
      </c>
      <c r="H15" s="25">
        <v>10.103695987283428</v>
      </c>
      <c r="I15" s="25">
        <v>35.11055532390823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>
        <v>62.007097039704028</v>
      </c>
      <c r="R15" s="25" t="s">
        <v>33</v>
      </c>
      <c r="S15" s="25">
        <v>79.543587201281483</v>
      </c>
      <c r="T15" s="25">
        <v>75.357325738162402</v>
      </c>
      <c r="U15" s="25">
        <v>69.06377897790972</v>
      </c>
      <c r="V15" s="25" t="s">
        <v>33</v>
      </c>
      <c r="W15" s="25">
        <v>60.080234355282862</v>
      </c>
      <c r="X15" s="25">
        <v>38.200083998930161</v>
      </c>
      <c r="Y15" s="25">
        <v>25.137681329146965</v>
      </c>
      <c r="Z15" s="25">
        <v>24.854684311709221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>
        <v>11.5</v>
      </c>
      <c r="G16" s="30">
        <v>12.5</v>
      </c>
      <c r="H16" s="30">
        <v>12.5</v>
      </c>
      <c r="I16" s="30">
        <v>12.5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>
        <v>11</v>
      </c>
      <c r="R16" s="30" t="s">
        <v>33</v>
      </c>
      <c r="S16" s="30">
        <v>9.5</v>
      </c>
      <c r="T16" s="30">
        <v>10</v>
      </c>
      <c r="U16" s="30">
        <v>9.5</v>
      </c>
      <c r="V16" s="30" t="s">
        <v>33</v>
      </c>
      <c r="W16" s="30">
        <v>12</v>
      </c>
      <c r="X16" s="30">
        <v>11.5</v>
      </c>
      <c r="Y16" s="30">
        <v>12</v>
      </c>
      <c r="Z16" s="30">
        <v>12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2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2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2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2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2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2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2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2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6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2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2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2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2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2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2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25">
        <v>0.99099999999999999</v>
      </c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30">
        <v>0.48499999999999999</v>
      </c>
      <c r="Z30" s="25">
        <v>2.95</v>
      </c>
      <c r="AA30" s="25"/>
      <c r="AB30" s="39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1.476</v>
      </c>
      <c r="AP30" s="25">
        <f t="shared" si="1"/>
        <v>2.95</v>
      </c>
      <c r="AQ30" s="36">
        <f t="shared" si="2"/>
        <v>4.4260000000000002</v>
      </c>
      <c r="AT30" s="28"/>
      <c r="AU30" s="28"/>
      <c r="AV30" s="28"/>
    </row>
    <row r="31" spans="2:48" ht="50.25" customHeight="1" x14ac:dyDescent="0.55000000000000004"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25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2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N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3471.01</v>
      </c>
      <c r="G41" s="36">
        <f t="shared" si="3"/>
        <v>10712.795</v>
      </c>
      <c r="H41" s="36">
        <f t="shared" si="3"/>
        <v>3775.0550000000003</v>
      </c>
      <c r="I41" s="36">
        <f t="shared" si="3"/>
        <v>6042.8209999999999</v>
      </c>
      <c r="J41" s="36">
        <f t="shared" si="3"/>
        <v>1660.4</v>
      </c>
      <c r="K41" s="36">
        <f t="shared" si="3"/>
        <v>370.7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5050</v>
      </c>
      <c r="R41" s="36">
        <f t="shared" si="3"/>
        <v>446</v>
      </c>
      <c r="S41" s="36">
        <f t="shared" si="3"/>
        <v>3055</v>
      </c>
      <c r="T41" s="36">
        <f t="shared" si="3"/>
        <v>463</v>
      </c>
      <c r="U41" s="36">
        <f t="shared" si="3"/>
        <v>1380</v>
      </c>
      <c r="V41" s="36">
        <f t="shared" si="3"/>
        <v>0</v>
      </c>
      <c r="W41" s="36">
        <f t="shared" si="3"/>
        <v>1228</v>
      </c>
      <c r="X41" s="36">
        <f t="shared" si="3"/>
        <v>271.80500000000001</v>
      </c>
      <c r="Y41" s="36">
        <f t="shared" si="3"/>
        <v>1138.3599999999999</v>
      </c>
      <c r="Z41" s="36">
        <f t="shared" si="3"/>
        <v>1420.7150000000001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 t="shared" si="3"/>
        <v>0</v>
      </c>
      <c r="AO41" s="36">
        <f>SUM(AO12,AO18,AO24:AO37)</f>
        <v>28977.675999999999</v>
      </c>
      <c r="AP41" s="36">
        <f>SUM(AP12,AP18,AP24:AP37)</f>
        <v>11061.985000000001</v>
      </c>
      <c r="AQ41" s="36">
        <f t="shared" si="2"/>
        <v>40039.661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>
        <v>16.7</v>
      </c>
      <c r="H42" s="30"/>
      <c r="I42" s="30">
        <v>20.399999999999999</v>
      </c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68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2022-12-22T19:49:05Z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